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mc:AlternateContent xmlns:mc="http://schemas.openxmlformats.org/markup-compatibility/2006">
    <mc:Choice Requires="x15">
      <x15ac:absPath xmlns:x15ac="http://schemas.microsoft.com/office/spreadsheetml/2010/11/ac" url="/Volumes/Macintosh HD/Alcaldía de Bucaramanga/ALCALDÍA 2024/CUENTAS 2024/TAreas OCTUBRE/PMA/"/>
    </mc:Choice>
  </mc:AlternateContent>
  <xr:revisionPtr revIDLastSave="0" documentId="8_{6C8B0E2E-CC9C-4155-9A8B-305F98E17D56}" xr6:coauthVersionLast="47" xr6:coauthVersionMax="47" xr10:uidLastSave="{00000000-0000-0000-0000-000000000000}"/>
  <bookViews>
    <workbookView xWindow="0" yWindow="460" windowWidth="25600" windowHeight="14380" xr2:uid="{00000000-000D-0000-FFFF-FFFF00000000}"/>
  </bookViews>
  <sheets>
    <sheet name="PMA" sheetId="1" r:id="rId1"/>
    <sheet name="Hoja1" sheetId="2" state="hidden" r:id="rId2"/>
  </sheets>
  <definedNames>
    <definedName name="_xlnm._FilterDatabase" localSheetId="0" hidden="1">PMA!$H$1:$H$154</definedName>
    <definedName name="_xlnm.Print_Area" localSheetId="0">PMA!$A$1:$T$128</definedName>
    <definedName name="_xlnm.Print_Titles" localSheetId="0">PMA!$10:$12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 l="1"/>
  <c r="J25" i="1"/>
  <c r="J23" i="1"/>
  <c r="L54" i="1" l="1"/>
  <c r="L7" i="2"/>
  <c r="K7" i="2"/>
  <c r="L23" i="1"/>
  <c r="L13" i="1" l="1"/>
  <c r="L16" i="1"/>
  <c r="L17" i="1"/>
  <c r="L82" i="1"/>
  <c r="L83" i="1"/>
  <c r="L81" i="1"/>
  <c r="L80" i="1"/>
  <c r="L79" i="1"/>
  <c r="L78" i="1"/>
  <c r="L38" i="1"/>
  <c r="L37" i="1"/>
  <c r="L36" i="1"/>
  <c r="L39" i="1"/>
  <c r="L33" i="1"/>
  <c r="L32" i="1"/>
  <c r="L31" i="1"/>
  <c r="L30" i="1"/>
  <c r="L29" i="1"/>
  <c r="L28" i="1"/>
  <c r="L27" i="1"/>
  <c r="L34" i="1"/>
  <c r="L22" i="1"/>
  <c r="L21" i="1"/>
  <c r="L20" i="1"/>
  <c r="L19" i="1"/>
  <c r="L18" i="1"/>
  <c r="L102" i="1"/>
  <c r="L103" i="1"/>
  <c r="L101" i="1"/>
  <c r="L100" i="1"/>
  <c r="L99" i="1"/>
  <c r="L98" i="1"/>
  <c r="L97" i="1"/>
  <c r="L92" i="1"/>
  <c r="L93" i="1"/>
  <c r="L94" i="1"/>
  <c r="L95" i="1"/>
  <c r="L96" i="1"/>
  <c r="L91" i="1"/>
  <c r="L88" i="1"/>
  <c r="L89" i="1"/>
  <c r="L90" i="1"/>
  <c r="L87" i="1"/>
  <c r="L86" i="1"/>
  <c r="L84" i="1"/>
  <c r="L85" i="1"/>
  <c r="L75" i="1"/>
  <c r="L76" i="1"/>
  <c r="L77" i="1"/>
  <c r="L74" i="1"/>
  <c r="L73" i="1"/>
  <c r="L71" i="1"/>
  <c r="L72" i="1"/>
  <c r="L69" i="1"/>
  <c r="L70" i="1"/>
  <c r="L68" i="1"/>
  <c r="L67" i="1"/>
  <c r="L66" i="1"/>
  <c r="L65" i="1"/>
  <c r="L64" i="1"/>
  <c r="L63" i="1"/>
  <c r="L60" i="1"/>
  <c r="L50" i="1"/>
  <c r="L51" i="1"/>
  <c r="L52" i="1"/>
  <c r="L53" i="1"/>
  <c r="L49" i="1"/>
  <c r="L48" i="1"/>
  <c r="L62" i="1"/>
  <c r="I136" i="1" s="1"/>
  <c r="L55" i="1"/>
  <c r="L56" i="1"/>
  <c r="L57" i="1"/>
  <c r="L58" i="1"/>
  <c r="L59" i="1"/>
  <c r="L61" i="1"/>
  <c r="L41" i="1"/>
  <c r="L42" i="1"/>
  <c r="L43" i="1"/>
  <c r="L44" i="1"/>
  <c r="L45" i="1"/>
  <c r="L46" i="1"/>
  <c r="L47" i="1"/>
  <c r="L40" i="1"/>
  <c r="L35" i="1"/>
  <c r="L26" i="1"/>
  <c r="L24" i="1"/>
  <c r="L25" i="1"/>
  <c r="L15" i="1"/>
  <c r="L14" i="1"/>
  <c r="I103" i="1"/>
  <c r="I102" i="1"/>
  <c r="I101" i="1"/>
  <c r="I100" i="1"/>
  <c r="I99" i="1"/>
  <c r="I98" i="1"/>
  <c r="I97" i="1"/>
  <c r="I96" i="1"/>
  <c r="I95" i="1"/>
  <c r="I94" i="1"/>
  <c r="I93" i="1"/>
  <c r="I92" i="1"/>
  <c r="I91" i="1"/>
  <c r="I90" i="1"/>
  <c r="I89" i="1"/>
  <c r="I88" i="1"/>
  <c r="I87" i="1"/>
  <c r="I86" i="1"/>
  <c r="I85" i="1"/>
  <c r="I84" i="1"/>
  <c r="I83" i="1"/>
  <c r="I82" i="1"/>
  <c r="I81" i="1"/>
  <c r="I80" i="1"/>
  <c r="I79" i="1"/>
  <c r="I78"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31" i="1" l="1"/>
  <c r="I133" i="1"/>
  <c r="I134" i="1"/>
  <c r="I137" i="1"/>
  <c r="I135" i="1"/>
  <c r="I132" i="1"/>
  <c r="F140" i="1" l="1"/>
</calcChain>
</file>

<file path=xl/sharedStrings.xml><?xml version="1.0" encoding="utf-8"?>
<sst xmlns="http://schemas.openxmlformats.org/spreadsheetml/2006/main" count="777" uniqueCount="487">
  <si>
    <t>PLAN DE MEJORAMIENTO ARCHIVÍSTICO-PMA
ALCALDÍA MUNICIPAL DE BUCARAMANGA
VIGENCIA 2023-2026</t>
  </si>
  <si>
    <t>Código: F-GDO-8600-238,37-034</t>
  </si>
  <si>
    <t>Versión: 0.0</t>
  </si>
  <si>
    <t>Fecha aprobación: Mayo-18-2023</t>
  </si>
  <si>
    <t>Página: 1 de 1</t>
  </si>
  <si>
    <t xml:space="preserve">Entidad: </t>
  </si>
  <si>
    <t>Alcaldía del  Municipio de  Bucaramanga</t>
  </si>
  <si>
    <t xml:space="preserve">NIT: </t>
  </si>
  <si>
    <t>890.201.222-0</t>
  </si>
  <si>
    <t xml:space="preserve">Representante Legal: </t>
  </si>
  <si>
    <t>Jaime Andrés Beltrán</t>
  </si>
  <si>
    <t xml:space="preserve">Fecha de iniciación: </t>
  </si>
  <si>
    <t>Julio 27 de 2023</t>
  </si>
  <si>
    <t>Responsable del proceso:</t>
  </si>
  <si>
    <t>Sonnia Janeth García</t>
  </si>
  <si>
    <t>Fecha de finalización:</t>
  </si>
  <si>
    <t>Diciembre 31 de 2026</t>
  </si>
  <si>
    <t xml:space="preserve">Cargo: </t>
  </si>
  <si>
    <t>Secretaria Administrativa</t>
  </si>
  <si>
    <t xml:space="preserve">Fecha de remisión del avance: </t>
  </si>
  <si>
    <t>27 de abril de 2024</t>
  </si>
  <si>
    <t>Fecha y número de Acta de aprobación del PMA:</t>
  </si>
  <si>
    <t>27 de julio de 2023, Acta 004 del Comité Institucional de Gestión y Desempeño de la Administración Central de Bucaramanga</t>
  </si>
  <si>
    <t>PLAN DE MEJORAMIENTO ARCHIVISTICO 2023-2026</t>
  </si>
  <si>
    <t>Seguimiento Control Interno de Gestión</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</si>
  <si>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</si>
  <si>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</si>
  <si>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</si>
  <si>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</si>
  <si>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</si>
  <si>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</si>
  <si>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</si>
  <si>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</si>
  <si>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</si>
  <si>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</si>
  <si>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 / ENTREGABLE </t>
  </si>
  <si>
    <t>AVANCE DE CUMPLIMIENTO DEL OBJETIVO</t>
  </si>
  <si>
    <t>DESCRIPCIÓN DE LOS AVANCES</t>
  </si>
  <si>
    <t>AREAS Y PERSONAS RESPONSABLES</t>
  </si>
  <si>
    <t>EVIDENCIAS</t>
  </si>
  <si>
    <t>N° INFORME DE SEGUIMIENTO Y FECHA</t>
  </si>
  <si>
    <t>OBSERVACIONES OFICINA DE CONTROL INTERNO DE GESTIÓN</t>
  </si>
  <si>
    <t>FECHA CIERRE HALLAZGO</t>
  </si>
  <si>
    <t>No. RADICADO</t>
  </si>
  <si>
    <t>OBSERVACIONES</t>
  </si>
  <si>
    <t>INICIO</t>
  </si>
  <si>
    <t>FINALIZACIÓN</t>
  </si>
  <si>
    <r>
      <t>Inventarios Documentales – FUID</t>
    </r>
    <r>
      <rPr>
        <sz val="11"/>
        <rFont val="Arial"/>
        <family val="2"/>
      </rPr>
      <t xml:space="preserve">                                     "La entidad incumple con lo tipificado en el artículo 26 de la Ley 594 de 2000,  el artículo 2.8.2.2.4  del Decreto 1080 de 2015, el artículo 7 del Acuerdo 042 de 2002 y el Acuerdo 038 de 2012." </t>
    </r>
  </si>
  <si>
    <t>ACCIÓN 1</t>
  </si>
  <si>
    <t xml:space="preserve">Identificar la volumetría documental de los archivos de la Alcaldía del Municipio de Bucaramanga. </t>
  </si>
  <si>
    <t>T1</t>
  </si>
  <si>
    <t>Identificar los metros lineales de documentación que configuran los archivos de gestión y central mediante un ejercicio de medicion en los depósitos de archivo.</t>
  </si>
  <si>
    <t>Documento en formato Excel con la medición consolidada.</t>
  </si>
  <si>
    <t>Entre los meses de julio y septiembre de 2023 se realizó la actualización y consolidación de la medición de los depósitos de Archivo Central, generando un informe de la medición y un documento detallado en excel de la misma. Cumpliendo a la fecha con el 50% de la tarea.</t>
  </si>
  <si>
    <t>Todas las secretarías, áreas y oficinas de la Alcaldía del Municipio de Bucaramanga (Consolida la Secretaría Administrativa - Área de Gestión Documental).</t>
  </si>
  <si>
    <t>FUID: ACCIÓN 1 Informe de medición de Archivo Central y Documento de consolidación de la medición</t>
  </si>
  <si>
    <t>Informe No 3
Periodo: enero 2024 a abril de 2024
27 de abril de 2024</t>
  </si>
  <si>
    <t>La oficina de Control Interno de Gestión, se encuentra a la espera de los resultados del proceso de levantamiento de la información para la creación del diagnostico integral de archivo que de cuenta de la volumetría de archivos</t>
  </si>
  <si>
    <t>T2</t>
  </si>
  <si>
    <t>Generar informe de medicion de los metros lineales de documentación que configuran los archivos de gestión y central.</t>
  </si>
  <si>
    <t>Informe de medición de los archivos de gestión y central de la Alcaldía del Municipio de Bucaramanga.</t>
  </si>
  <si>
    <t>Entre los meses de julio y septiembre de 2023 se realizó la actualización y consolidación de la medición de los depósitos de Archivo Central, generando un informe de la medición y un documento detallado en excel de la misma, cumpliendo a la fecha con el 50% de la tarea.</t>
  </si>
  <si>
    <t>Secretaría Administrativa - Área de Gestión Documental.</t>
  </si>
  <si>
    <t>ACCIÓN 2</t>
  </si>
  <si>
    <t>Actualización del procedimiento: “Para Revisión de Archivo de Gestión Entrega Puesto de Trabajo” con la entrega de los archivos mediante inventario documental para todo el personal que labora en la entidad sin distinción entre contratistas y funcionarios públicos.</t>
  </si>
  <si>
    <t>Reunión entre la Secretaría Administrativa (Contratación y Gestión Documental) y Secretaría Juridica para evaluar y concertar la viabilidad de actualización del procedimiento: “Para Revisión de Archivo de Gestión Entrega Puesto de Trabajo” con la entrega de los archivos mediante inventario documental para todo el personal que labora en la entidad sin distinción entre contratistas y funcionarios públicos.</t>
  </si>
  <si>
    <t>0%</t>
  </si>
  <si>
    <t>-Acta de Reunión                                     -Concepto Técnico o Acto administrativo.</t>
  </si>
  <si>
    <t>Esta tarea no presenta avances para el presente periodo de informe (Julio - Octubre de 2024)</t>
  </si>
  <si>
    <t>Secretaría Jurídica y Secretaría Administrativa.</t>
  </si>
  <si>
    <t>Esta labor esta en proceso de consolidación por parte de los responsables </t>
  </si>
  <si>
    <t>ACCIÓN 3</t>
  </si>
  <si>
    <t>Elaborar  los inventarios documentales de los archivos de gestión y central de la Alcaldía Municipal  de Bucaramanga.</t>
  </si>
  <si>
    <t>Realizar los inventarios documentales de los archivos de gestión de las dependencias de la Alcaldía Municipal  de Bucaramanga.</t>
  </si>
  <si>
    <t>Inventario documental Código: F-GDO-8600-238,37-003.</t>
  </si>
  <si>
    <t>Se relacionan en este apartado un total de 379,7 metros lineales intervenidos en el periodo de tiempo suscrito. Esto sin desconocer que la intervención profunda de los expedientes que constituyen los archivos de gestión es una labor constante durante este año 2024</t>
  </si>
  <si>
    <t>Todas las secretarías, áreas y oficinas de la Alcaldía del Municipio de Bucaramanga.</t>
  </si>
  <si>
    <t>https://bucaramangagovco-my.sharepoint.com/:f:/g/personal/controlinterno_bucaramanga_gov_co/EsVX_Yazvl5Hr6ipcmS8LbUB3WZIrEbawDqf2PNl457W1A?e=rOArpw</t>
  </si>
  <si>
    <t>Informe No 3
Periodo: enero 2024 a abril de 2024
27 de abril de 2024                                                Informe No 4
Periodo: 27 de abril al 27 de julio de 2024
Informe No 5.
Periodo 27 de julio al 27 de octubre de 2024.</t>
  </si>
  <si>
    <t xml:space="preserve">El área de Gestión Documental, en el desarrollo del Plan Institucional de Archivos - PINAR (2024), ha venido desarrollando el Diagnostico Integral de Archivos. En ese sentido, la medición total acumulada del archivo Central ha generado el hallazgo de 4.794 metros lineales en los depósitos del archivo. 
Las diferentes dependencias y secretarías de la alcaldía de Bucaramanga han reportado un estimado de inventarios sobre 151,13 metros lineales de archivos de gestión, esto constituye un avance del 2% sobre el total de metros líneales estimados a 2022.  </t>
  </si>
  <si>
    <t xml:space="preserve">Realizar el inventario documental del archivo central de la Alcaldía Municipal de Bucaramanga. </t>
  </si>
  <si>
    <r>
      <rPr>
        <sz val="11"/>
        <color rgb="FF000000"/>
        <rFont val="Arial"/>
        <family val="2"/>
      </rPr>
      <t xml:space="preserve">Actualmente se está desarrollando el Diagnostico Integral de Archivos con el cual se ha venido desarrollando un análisis y una medición rigurosa sobre los depósitos del Archivo Central. Algunos de los hallazgo más esenciales de esta medición han arrojado: el total de metros lineales del archivo central es de </t>
    </r>
    <r>
      <rPr>
        <u/>
        <sz val="11"/>
        <color rgb="FF000000"/>
        <rFont val="Arial"/>
        <family val="2"/>
      </rPr>
      <t xml:space="preserve">4794 metros lineales - </t>
    </r>
    <r>
      <rPr>
        <sz val="11"/>
        <color rgb="FF000000"/>
        <rFont val="Arial"/>
        <family val="2"/>
      </rPr>
      <t>El total transferido del 2020-2024 es de 944 metros lineales - El total de metros lineales por inventariar es de 3850 metros lineales. 
Lo anterior nos consolida un porcentaje de avance 43,40%
(Nota: en seguimientos pasados se había reportado un avance acumulado del 47%; este dato, sin embargo, se corrobora y se actualiza a los datos arrojados en el Diagnostico Integral de Archivos, dando como resultados el porcentaje real del 43% de avance).</t>
    </r>
  </si>
  <si>
    <t>ARCHIVO CENTRAL</t>
  </si>
  <si>
    <r>
      <t xml:space="preserve">Organización de los Archivos de Gestión.                                                                                    </t>
    </r>
    <r>
      <rPr>
        <sz val="11"/>
        <rFont val="Arial"/>
        <family val="2"/>
      </rPr>
      <t>"La entidad incumple con lo tipificado en artículo 26 de la Ley 594 de 2000, articulo 2.8.2.2.4 del decreto 1080 de 2015, artículo 07 del Acuerdo 042 de 2002 y Acuerdo 038 de 2012."</t>
    </r>
  </si>
  <si>
    <t>Actualizar instrumentos archivisticos y herramientas de seguimiento  que mejoren la Organización Documental.</t>
  </si>
  <si>
    <t>Actualización de la hoja de control documental.</t>
  </si>
  <si>
    <t>Hoja de control documental con Código: F-GDO-8600-238,37-009  actualizada.</t>
  </si>
  <si>
    <t>En el mes de mayo de 2023 el formato de Hoja de Control Documental Código: F-GDO-8600-238,37-009 fue actualizado a su Versión 3.0. Fecha de aprobación AMD: 18 de mayo de 2023 (contiene instructivo de diligenciamiento).</t>
  </si>
  <si>
    <t>Secretaría Administrativa  - Área de Gestión Documental.</t>
  </si>
  <si>
    <t>Org Documental - Acción 1: Formato Hoja de control y Formato de Informe de Seguimiento a la Organización Documental</t>
  </si>
  <si>
    <t>Durante el mes de mayo de 2023 fue actualizado el formato de Hoja de Control Documental Código: F-GDO-8600-238,37-009 a su Versión 3.0. Dicho formato reposa dentro de los repositorios digitales de la entidad para su respectivo uso por parte de los funcionarios y contratistas. De igual manera, con el fin de establecer procesos de seguimiento a toda la labor de gestión documental al interior de la Alcaldía de Bucaramanga, durante el mes de mayo de 2023 se creó el formato Informe de Seguimiento a la Organización Documental código: F-GDO-8600-238,37-033 Versión 0.0. Esta acción presenta un avance del 100%</t>
  </si>
  <si>
    <t>Creación del Formato de Informe de seguimiento a la organización documental.</t>
  </si>
  <si>
    <t>Código: F-GDO-8600-238,37-033 Informe de seguimiento a la organización documental.</t>
  </si>
  <si>
    <t>En el mes de mayo de 2023 se creó el formato Informe de Seguimiento a la Organización Documental código: F-GDO-8600-238,37-033 Versión 0.0. Fecha de aprobación 17 de mayo de 2023 (contiene instructivo de diligenciamiento).</t>
  </si>
  <si>
    <t>Socialización de los nuevos instrumentos.</t>
  </si>
  <si>
    <t>Circular que socializa el cambio del formato de la hoja de control.</t>
  </si>
  <si>
    <t>Circular y socialización por correo institucional.</t>
  </si>
  <si>
    <t>En el mes de mayo se expidió la Circular 006 del 18 de mayo de 2023 por la Secretaría Administrativa. Asunto: Obligatoriedad de diligenciamiento de la hoja de control documental F-GDO-8600-238,37-009 para todas las series complejas. Además se socializó mediante correo informativo interno del día 19 de mayo de 2023.</t>
  </si>
  <si>
    <t>Org Documental - Acción 2, Tareas 1, 2 y 3</t>
  </si>
  <si>
    <t>Durante el  año 2023 en ejercicio de la necesidad de establecer niveles de intervención y conservación documental a todo nivel durante el ciclo vital de los documentos, se ha generado la  Circular 011 del 19 de septiembre de 2023 expedida por la Secretaría Administrativa; Esta tuvo como finalidad la de dar a conocer las directrices ligadas al cumplimiento de los procesos internos y externos de mejoramiento documental.
La Secretaría Administrativa expidió la circular 006 del 18 de mayo de 2023 en donde se da cuenta de la obligatoreidad del uso de la hoja de control para las series complejas.
La Oficina de Control Interno de gestión reconoce la importancia y el cumplimiento de los procesos de capacitación al interior de todas las dependencias de la entidad, capacitaciones dadas por la Secretaría Administrativa y el área de Gestión Documental. Logrando un 100% de avance en las tareas propuestas para la socializacion de los nuevos instrumentos.  Esta acción presenta un avance del 100%</t>
  </si>
  <si>
    <t xml:space="preserve">Capacitación sobre la hoja de control. </t>
  </si>
  <si>
    <t xml:space="preserve">Socialización de capacitación y Acta de capacitación. </t>
  </si>
  <si>
    <t>El Área de Gestión Documental y su equipo de profesionales realiza capacitaciones constantemente y visitas técnicas en las cuales socializa e incentiva el uso de los formatos de gestión documental. Para dar a conocer los cambios en este formato se realizó capacitación del día: 28 de junio de 2023, se anexa Formato control de asistencia.</t>
  </si>
  <si>
    <t>T3</t>
  </si>
  <si>
    <t xml:space="preserve">Circular que socializa el Formato de Informe de seguimiento a la organización documental. </t>
  </si>
  <si>
    <t>Circular y Socialización por correo institucional.</t>
  </si>
  <si>
    <t>Mediante la Circular 011 del 19 de septiembre de 2023 expedida por la Secretaría Administrativa. Asunto:  Directrices para el cargue de evidencias trimestrales de las acciones de mejora del PMA, se socializa el formato Informe de Seguimiento a la Organización Docuemental F-GDO-8600-238,37-033 como parte del cumplimiento de las acciones correctivas del PMA suscrito ante el Archivo General de la Nación</t>
  </si>
  <si>
    <t>Realizar la organización documental de los archivos de gestión.</t>
  </si>
  <si>
    <t>Clasificación Documental de los archivos de gestión.</t>
  </si>
  <si>
    <t>Informe de seguimiento a la organización documental.</t>
  </si>
  <si>
    <t>Las diversas dependencias de la alcaldía de Bucaramanga han adelantado durante este perdio de tiempo, labores de clasificaicón documental por un estimado de 5067,3  metros lineales</t>
  </si>
  <si>
    <t>Todos los archivos de gestión de la Alcaldía Municipal de Bucaramanga.</t>
  </si>
  <si>
    <t>https://bucaramangagovco-my.sharepoint.com/:f:/g/personal/controlinterno_bucaramanga_gov_co/Ej-df_wogQxCuLryn4QNNdQBcoPM5VNwzncptoFZr6JAyg?e=JZg7a8</t>
  </si>
  <si>
    <t>Desde la oficina de Control Interno de Gestión, la Secretaría Administrativa y el área de gestión documental se han adelantado los procesos de seguimiento a la intervención documental a todo nivel de los archivos de gestión y del archivo central de la Alcaldía de bucarmanga. En este sentido en los repositorios previamente adjuntados en la columna de evidencia, se da cuenta de estos avances. Para este quinto informe las diferentes dependencias y secretarías presentan un informe del 2,2% sobre el total de la documentación hasta el año 2022 (fecha de la auditoría)</t>
  </si>
  <si>
    <t>Ordenación documental de los archivos de gestión.</t>
  </si>
  <si>
    <t>Descripción documenal de los archivos de gestión.</t>
  </si>
  <si>
    <t>ACCIÓN 4</t>
  </si>
  <si>
    <t xml:space="preserve">Identificar el mobiliario de almacenamiento de los de los depósitos de archivos. </t>
  </si>
  <si>
    <t>Identificación de gavetas, estantería y demás mobiliario dispuesto para el almacenamiento de los archivos de gestión, con el código y nombre de la serie documental, conforme a las Tablas de Retención Documental.</t>
  </si>
  <si>
    <t>Fotografías de cumplimiento de la identificación.</t>
  </si>
  <si>
    <t>Esta labor esta en proceso de consolidación.</t>
  </si>
  <si>
    <r>
      <t>Unidad de Correspondencia</t>
    </r>
    <r>
      <rPr>
        <sz val="11"/>
        <rFont val="Arial"/>
        <family val="2"/>
      </rPr>
      <t>.                "La entidad incumple con lo establecido en el Acuerdo 060 del 30 de octubre de 2001 y Circular externa 05 de 2012."</t>
    </r>
  </si>
  <si>
    <t>Controlar el consecutivo de radicación de las comunicaciones de entrada y salida en la Alcaldía del Municipio de Bucaramanga.</t>
  </si>
  <si>
    <t>Actualización del Sistema de Gestión de Solicitudes al Ciudadano (GSC).</t>
  </si>
  <si>
    <t>Software GSC actualizado que proporciona un consecutivo de radicación sobre las comunicaciones de entrada y salida.</t>
  </si>
  <si>
    <t>La actualización del GSC se realizó a principios del año 2023, sin embargo, el procedimiento fue actualizado posteriormente, por lo cual en las evidencias relacionadas con la acción 1, 2 y 3 se relacionan los avances de la presente vigencia.</t>
  </si>
  <si>
    <t>Área de las TICS.</t>
  </si>
  <si>
    <t>Informe No 4
Periodo: 27 de abril al 27 de julio de 2024                                                           Informe No 5.
Periodo 27 de julio al 27 de octubre de 2024.</t>
  </si>
  <si>
    <r>
      <rPr>
        <sz val="11"/>
        <color rgb="FF000000"/>
        <rFont val="Arial"/>
        <family val="2"/>
      </rPr>
      <t>Durante el mes de enero del 2023 se adelantó la configuración del software GSC para el establecimiento de consecutivos de radicación acordes a las disposiciones y recomendaciones del Archivo General de la Nación.
En aras de dar a conocer los cambios realizados al Sistema GSC de la alcaldía de Bucaramanga, se generó Circular 06 del día 27 de febrero de 2023  por parte Secretaría Administrativa / Área de Gestión del Servicio al ciudadano.
En relación con la necesidad de capacitar a los funcionarios respecto a los cambios surtidos en el sistema GSC, El día 13 de junio de 2023, el Área de TICS realizó capacitación virtual sobre el manejo de la plataforma GSC.  Esta acción presenta un avance del 100%</t>
    </r>
    <r>
      <rPr>
        <sz val="11"/>
        <color rgb="FFFF0000"/>
        <rFont val="Arial"/>
        <family val="2"/>
      </rPr>
      <t xml:space="preserve">.                                                                                                                        </t>
    </r>
    <r>
      <rPr>
        <b/>
        <sz val="11"/>
        <color rgb="FF000000"/>
        <rFont val="Arial"/>
        <family val="2"/>
      </rPr>
      <t>INFORME CUATRO:</t>
    </r>
    <r>
      <rPr>
        <sz val="11"/>
        <color rgb="FF000000"/>
        <rFont val="Arial"/>
        <family val="2"/>
      </rPr>
      <t xml:space="preserve"> Por solicitud generada en la Reunión tenida con el Archivo General de la Nación el pasado 05 de junio de 2024 se vuelven a consolidar las evidencias en busqueda del cierre del hallazgo. 
</t>
    </r>
    <r>
      <rPr>
        <b/>
        <sz val="11"/>
        <color rgb="FF000000"/>
        <rFont val="Arial"/>
        <family val="2"/>
      </rPr>
      <t>QUINTO INFORME DE SEGUIMIENTO</t>
    </r>
    <r>
      <rPr>
        <sz val="11"/>
        <color rgb="FF000000"/>
        <rFont val="Arial"/>
        <family val="2"/>
      </rPr>
      <t xml:space="preserve">: Ante los requerimientos del Archivo General de la Nación (AGN), se recopilaron las siguientes documentos para su revisión:1) Una relación de los procedimientos para la producción, recepción, distribución, seguimiento, conservación y consulta de los documentos en la entidad con sus correspondientes códigos de calidad; 2) Registro de comunicaciones oficiales recibidas y enviadas en cualquier soporte o medio (físicas, vía fax, correo electrónico u otros medios) que dé cuenta del número de consecutivo (2022-2024); 3) Manual de Producción de Documentos Organizacionales, en cual se referencia la metodología para la elaboración de circulares, comunicaciones y actos administrativos. Lo anterior disponible en: UNIDAD DE CORRESPONDENCIA </t>
    </r>
    <r>
      <rPr>
        <u/>
        <sz val="11"/>
        <color rgb="FF2F75B5"/>
        <rFont val="Arial"/>
        <family val="2"/>
      </rPr>
      <t xml:space="preserve">https://bucaramangagovco-my.sharepoint.com/:f:/r/personal/controlinterno_bucaramanga_gov_co/Documents/ARCHIVO%20DIGITAL%20OCIG/2024/Plan%20de%20mejoramiento%20archvistico/QUINTO%20SEGUIMIENTO/3.%20UNIDAD%20DE%20CORRESPONDENCIA%20CAME/RESPUESTA%20CUARTO%20SEGUIMIENTO?csf=1&amp;web=1&amp;e=7jfJTg  </t>
    </r>
  </si>
  <si>
    <t xml:space="preserve"> </t>
  </si>
  <si>
    <t>Crear circular sobre las mejoras realizadas en los consecutivos de entrada y de salida en la Alcaldía del Municipio de Bucaramanga.</t>
  </si>
  <si>
    <t>27/02/2023</t>
  </si>
  <si>
    <t>Circular 06 del día 27 de febrero de 2023 expedida por Secretaría Administrativa / Área de Gestión del Servicio al ciudadano. Asunto:  Socialización del cambio de número de consecutivo ventanilla única - Sistema de Gestión de Solicitudes al Ciudadano - GSC. / Correo informativo interno del día 03 de marzo de 2023. Se reporta un cumplimiento de avance del 100%.</t>
  </si>
  <si>
    <t>Secretaría Administrativa: Área de Gestión del Servicio a la Ciudadanía y Área de Gestión Documental.</t>
  </si>
  <si>
    <t>Capacitar a funcionarios y contratistas sobre el Sistema de Gestión de Solicitudes al Ciudadano (GSC).</t>
  </si>
  <si>
    <t>31/12/2026</t>
  </si>
  <si>
    <t>Evidencia de capacitaciones impartidas a funcionarios y contratistas, sobre uso y detalles relacionadoscon el sistema de gestión de solicitudes al ciudadano (GSC).</t>
  </si>
  <si>
    <t>El día 13 de junio de 2023, el Área de TICS realizó capacitación virtual sobre el manejo de la plataforma GSC.</t>
  </si>
  <si>
    <t>Crear y/o actualizar procedimientos y manuales para establecer los cargos de los funcionarios autorizados para firmar la documentación con destino interno y externo.</t>
  </si>
  <si>
    <t>Actualizar el procedimiento de gestión de los radicados de entrada y salida.</t>
  </si>
  <si>
    <t>Procedimiento para comunicaciones externas, ventanilla de correspondencia y PQRSD, Actualizado.</t>
  </si>
  <si>
    <t xml:space="preserve">El Área de Gestión del Servicio a la Ciudadanía reporta avances en la actualización del PROCEDIMIENTO PARA GESTIÓN DE COMUNICACIONES INTERNAS Y/O EXTERNAS (código P-GSC-8200-170-003, versión 1.0) el cual cuenta con su respectiva AMD del Área de Mejoramiento Continuo. Esta tarea se encuentra cumplida en un 100%. </t>
  </si>
  <si>
    <t>Secretaría Administrativa: Área de Gestión del Servicio a la Ciudadanía; Área de Gestión de Talento Humano y Área de Mejoramiento Continuo.</t>
  </si>
  <si>
    <t>La labor de actualización de los procedimientos de gestión de radicados de entrada y salida se realizó y se cumplió en un 100%; el mismo cuenta con código P-GSC-8200-170-003, versión 1.0.
El Área de Mejoramiento Continuo consolidó la aprobación de la actualización del Procedimiento para gestión de comunicaciones internas y/o externas con código  P-GSC-8200-170-003, versión 1.0. En esta actualización se incluye como documento de referencia - Guia de cargos autorizados para firmar las comunicaciones internas y externas emitidas por la administracion municipal G-GSC-8200-170-003.  Esta acción presenta un avance del 100%</t>
  </si>
  <si>
    <t>Reunión entre la Secretaría Administrativa (Área de Gestión del Servicio a la Ciudadanía; Área de Gestión de Talento Humano y Área de Mejoramiento Continuo) y Secretaría Juridica para establecer un plan de trabajo a fin de determinar los cargos de los funcionarios autorizados para firmar la documentación con destino interno y externo.</t>
  </si>
  <si>
    <t>Plan de trabajo.</t>
  </si>
  <si>
    <t>Respecto a la tarea sobre realizar una reunión a fin de poder determinar los cargos de los funcionarios autorizados para firmar la documentación con destino interno y externo, se realizaron reuniones con Área de Gestión de Talento Humano y la Secretaría Jurídica, en las cuales se definió que la acción más viable era definir con cada Secretaría y Oficina (dependiente del Despacho del Alcalde) los funcionarios autorizados para firmar, resultando en la elaboración de una Guía que define los cargos autorizados para firmar  documentación con destino interno y externo. Esta tarea se encuentra cumplida en un 100%.</t>
  </si>
  <si>
    <t>Secretaría Juridica y Secretaría Administrativa: Área de Gestión del Servicio a la Ciudadanía; Área de Gestión de Talento Humano y Área de Mejoramiento Continuo.</t>
  </si>
  <si>
    <t xml:space="preserve"> Creación del manual/procedimiento que establece los cargos de los funcionarios autorizados para firmar la documentación con destino interno y externo.</t>
  </si>
  <si>
    <t>Manual/procedimiento que establece los cargos de los funcionarios autorizados para firmar la documentación con destino interno y externo.</t>
  </si>
  <si>
    <t>El día 25 de septiembre de 2023 el Área de Mejoramiento Continuo aprobó la actualización del Procedimiento para gestión de comunicaciones internas y/o externas (código  P-GSC-8200-170-003, versión 1.0) en el cual Se incluye como documento de referencia - GUIA DE CARGOS AUTORIZADOS PARA FIRMAR LAS COMUNICACIONES INTERNAS Y EXTERNAS EMITIDAS POR LA ADMINISTRACION MUNICIPAL G-GSC-8200-170-003. Esta tarea se encuentra cumplida en un 100%.</t>
  </si>
  <si>
    <t xml:space="preserve">Mejoramiento del software GSC enfocado en la generación de alertas de vencimiento de términos. </t>
  </si>
  <si>
    <t>Solicitar apoyo y soporte técnico a la oficina TICS, para llevar a cabo la generación de alertas de vencimiento de términos en el software GSC.</t>
  </si>
  <si>
    <t>Oficio relacionando evidencia de que el software GSC genera alertas de vencimiento de terminos.</t>
  </si>
  <si>
    <t>Mediante oficio 2-GSC-202306-00051286 del 08 de junio de 2023, el Área de Gestión del Servicio a la ciudadanía reportó el procedimiento de sistema de alertas en el GSC, el cual fue informado de manera detallada por el Área de TICS mediante correo electrónico. Se reporta un cumplimiento de avance del 100%.</t>
  </si>
  <si>
    <t>Secretaría Administrativa: Área de Gestión del Servicio a la Ciudadanía y Área de las TICS.</t>
  </si>
  <si>
    <t>Informe No 2
Periodo: noviembre 2023 a enero de 2024
26 de enero de 2024</t>
  </si>
  <si>
    <t>Esta labor de ha adelantado durante el año 2023, entre las áreas de mejoramiento continuo (calidad) y la oficina aseora  Tic, dando cumplimiento a esta tarea.  Esta acción presenta un avance del 100%</t>
  </si>
  <si>
    <t>Fijar los horarios de atención en la entrada principal de acceso de servicio.</t>
  </si>
  <si>
    <t>Gestionar la señaletica de horarios de atención en la entrada principal de acceso de servicio a los usuarios a cada uno de los CAME.</t>
  </si>
  <si>
    <t>100%</t>
  </si>
  <si>
    <t>Solicitud de señaletica con horarios de atención de los CAME.</t>
  </si>
  <si>
    <t>En el mes de junio de 2023 el Área de Gestión de Servicio a la Ciudadanía inició la gestión para proveer de señalética de horarios de atención las entradas de acceso al servicio de atención a usuarios del CAME.</t>
  </si>
  <si>
    <t>Secretaría Administrativa: Área de Gestión del Servicio a la Ciudadanía  y Subsecretaría de Bienes y servicios.</t>
  </si>
  <si>
    <t xml:space="preserve">Esta actividad se realizó a finales del año 2023, la entidad actualmente cuenta con señalética en todos sus espacios. Esta acción presenta un avance del 100%. </t>
  </si>
  <si>
    <t>Fijar los horarios de atención en la entrada principal de los CAME.</t>
  </si>
  <si>
    <t>Señaletica con horarios de atención, fijos en la entrada principal de los CAME.</t>
  </si>
  <si>
    <t>La señalética fue instalada en la entrada del Centro de atención Municipal Especializado de la Alcaldía del Municipio de Bucaramanga. Se anexan (3) fotografías como evidencia. Dando cumplimiento del 100% a esta tarea.</t>
  </si>
  <si>
    <r>
      <rPr>
        <b/>
        <sz val="11"/>
        <rFont val="Arial"/>
        <family val="2"/>
      </rPr>
      <t>Actos Administrativos</t>
    </r>
    <r>
      <rPr>
        <sz val="11"/>
        <rFont val="Arial"/>
        <family val="2"/>
      </rPr>
      <t>.       "La entidad incumple con lo establecido en el artículo 6 del acuerdo 060 de 2001, artículo 7 del Acuerdo 042 de 2002, Acuerdo N° 005 de 2013, Acuerdo N° 002 de 2014."</t>
    </r>
  </si>
  <si>
    <t>Divulgar mediante circular la obligatoriedad del uso de hoja de control para actos administrativos.</t>
  </si>
  <si>
    <t xml:space="preserve">Actualizar el formato de  hoja de control documental para su uso en actos administrativos. </t>
  </si>
  <si>
    <t xml:space="preserve"> - Formato de Hoja de Control actualizado                      - Circular informativa                                - Socialización por correo institucional.</t>
  </si>
  <si>
    <t>En el mes de mayo de 2023, el formato de hoja de control se actualizó incluyendo en su obligatoriedad la presente tarea: "La hoja de control también será diligenciada para describir los Actos Administrativos generados por la entidad", también fue socializada y periodicamente en la  "Capacitación sobre hoja de control documental e inventarios" se realiza la explicación sobre diligenciamiento de todos los formatos, evidenciando un cumplimiento del 100%.</t>
  </si>
  <si>
    <t>4. Actos Administrativos. 1.T1_ Actualización hoja de control F-GDO-8600-238,37-009_Sec Admin_Área de Gestión Documental  /  4. Actos Administrativos. 1. T1. CIRCULAR Nº 006 DE 2023 Ogligatoriedad hoja de control_Sec Admin_Área de Gestión Documental  /  4. Actos Administrativos. 1. T1. Socialización Circular Nº 006 DE 2023 Ogligatoriedad hoja de control_Sec Admin_Área de Gestión Documental  /  4. Actos Administrativos. 1. T1. Capacitación del 28 de junio de 2023_Sec Admin_Área de Gestión Documental</t>
  </si>
  <si>
    <t>El formato de hoja de control  fue actualizado. Mediante seguimientos internos de gestión docuemental llevados a cabo por la OCIG se pudo evidenciar su uso.  Esta acción presenta un avance del 100%</t>
  </si>
  <si>
    <t>Divulgar el acta de anulación de actos administrativos</t>
  </si>
  <si>
    <t>Divulgar la obligatoriedad del uso del acta de anulación de actos administrativos, la cual será testigo cuando estos casos ocurran, formando parte de los mismos actos administrativos.</t>
  </si>
  <si>
    <t xml:space="preserve"> -Circular                                     - Socialización por correo institucional.</t>
  </si>
  <si>
    <t>Mediante la Circular 15 del 24 de noviembre de 2022 expedida por la Secretaría Administrativa/Área de Gestión Documental. Asunto: Socialización del formato de Acta de anulación de actos administrativos se realizó la socialización del formato de Acta de Anulación de Actos Administrativos con Código: F-GDO-8600-238,37-031 y su uso dentro de la entidad, dando cumplimiento del 100% a esta tarea.</t>
  </si>
  <si>
    <t>4. Actos Administrativos. 2.T1. Divulgación ACTA DE ANULACIÓN_ CIRCULAR N 15-2022_Secretaría Administrativa_Área de Gestión Documental  /  4. Actos Administrativos. 2.T1. Acta anulación F-GDO-8600-238,37-031_ CIRCULAR N 15-2022_Sec Admin_Área de Gestión Documental</t>
  </si>
  <si>
    <t> La Secretaría Administrativa/Área de Gestión Documental, generó la circular 015 de noviembre de 2022 en donde establece la obligatoriedad del  formato de Acta de Anulación de Actos Administrativos con Código: F-GDO-8600-238,37-031. De igual manera este fue socializado mediante correo electronico.   Esta acción presenta un avance del 100%</t>
  </si>
  <si>
    <t>Establecer las unidades   administrativas encargadas de administrar y custodiar los actos administrativos de acuerdo con su estructura orgánica y las funciones delegadas a las unidades administrativas.</t>
  </si>
  <si>
    <t>Reunión entre la Secretaría Administrativa (Gestión Documental), Área de las TICS y Secretaría Juridica para establecer un plan de trabajo a fin de determinar la responsabilidad de proyección, trámite, revisión y firma de actos administrativos.</t>
  </si>
  <si>
    <t xml:space="preserve"> - Actas de Reunión.                    - Plan de trabajo.</t>
  </si>
  <si>
    <t>Los días 24 y 25 de abril de 2023 se realizaron reuniones con la Secretaría Administrativa a fin de concertar e iniciar el plan de trabajo con el que se logre determinar la responsabilidad de proyección, trámite, revisión y firma de actos administrativos y realizar las modificaciones y desarrollos necesarios al GSC, para ello se definieron enlaces y se creó una mesa de trabajo, por lo cual, aunque el proceso de proyectó a mediano plazo, sobre esta tarea en específico se obtiene un cumplimiento del 100%. 
En el mes de marzo de 2024, personal de la Oficina de Tics llevó a cabo una reunión para revisar los avances respecto a este hallazgo, allí refieren que el software de la entidad (SGC) está preparado para realizar pruebas en el segundo semestre de la presente vigencia. Sin embargo, es necesario llevar a cabo mesas de trabajo con las secretarías y oficinas para revisar y verificar requerimientos específicos, por tanto, las actividades seguirán ejecutándose hasta dar cumplimiento a las acciones de mejora.</t>
  </si>
  <si>
    <t>Secretaría Jurídica Secretaría Administrativa  y Área de las TICS.</t>
  </si>
  <si>
    <t xml:space="preserve">4. Actos Administrativos+ avances acumulados en los objetivos y acciones 1,2,3 </t>
  </si>
  <si>
    <t>Informe No 2
Periodo: noviembre 2023 a enero de 2024
26 de enero de 2024                                                                               Informe No 3
Periodo: enero 2024 a abril de 2024
27 de abril de 2024</t>
  </si>
  <si>
    <t>La Secretaría Jurídica, Secretaría Administrativa  y Área de las TICS se reunieron los días 24 y 25 de abril de 2023, con el fin de establecer y dar inicio al plan de trabajo respecto a las responsabilidades sobre la proyección, revisión, tramite y firma de los actos administrativos. Dichas reuniones también determinaron la asignación de enlaces por parte de cada una de las áreas involucradas con el fin de generar seguimiento continuo y  monitoreo a los actos administrartivos, Y AL  uso del sistema GSC.  Esta acción presenta un avance del 100%</t>
  </si>
  <si>
    <t>Diseñar Manual de estilo para la elaboración de actos administrativos, circulares y oficios</t>
  </si>
  <si>
    <t>Diseñar el Manual de estilo para la elaboración de actos administrativos, circulares y oficios.</t>
  </si>
  <si>
    <t>80%</t>
  </si>
  <si>
    <t>Manual de estilo para la elaboración de actos administrativos, circulares y oficios.</t>
  </si>
  <si>
    <t>Se ha venido elaborando el Manual de Producción de Documentos Organizacionales por parte del Area de Gestión Documental. Falta la aprobación por parte del Área de Mejoramiento Continuo.</t>
  </si>
  <si>
    <t>Informe No 2
Periodo: noviembre 2023 a enero de 2024
26 de enero de 2024                                Informe No 5.
Periodo 27 de julio al 27 de octubre de 2024.</t>
  </si>
  <si>
    <t>Se evidencia avance en el Manual de Producción de Documentos Organizacionales por parte del Área de Gestión Documental. Falta la aprobación por parte del Área de Mejoramiento Continuo, por tanto, en cumplimiento con los tiempos establecidos se entregará a conformidad.</t>
  </si>
  <si>
    <t>ACCIÓN 5</t>
  </si>
  <si>
    <t>Generar una única numeración consecutiva desde el N°1 hasta el “n” por cada vigencia de los actos administrativos, independiente de la oficina productora.</t>
  </si>
  <si>
    <t>Detalle del requerimiento que lleve a cumplir con la necesidad de la generación de consecutivos únicos y sus reportes, para toda la administración, validando criterios de aceptación con los dueños del proceso.</t>
  </si>
  <si>
    <t>Documentación sobre las especificaciones del requerimiento.</t>
  </si>
  <si>
    <t>Secretaría Administrativa.</t>
  </si>
  <si>
    <t>Esta labor según la planificación temporal del PMA no  iniciado y por tanto no presenta avances u observaciones por parte de la OCIG </t>
  </si>
  <si>
    <t xml:space="preserve">Revisión y análisis de la base de datos del Sistema GSC, y adecuación de campos y estructura para el requerimiento solicitado, para su posterior revisión, parametrización y sincronización de datos, con los consecutivos previos generados en el sistema GSC y los generados manualmente, para dar inicio a la nueva generación de consecutivos únicos.
</t>
  </si>
  <si>
    <t>Reporte específico de la arquitectura y funcionamiento de la base de datos.</t>
  </si>
  <si>
    <t xml:space="preserve">Ajuste en formulario de generación de consecutivos y ajuste en formulario de parametrización de consecutivos, teniendo en cuenta número de inicio del consecutivo, reinicio de año. Y por último, diseño y creación de formularios para la consulta, búsqueda y generación de reportes de consecutivos por dependencias. </t>
  </si>
  <si>
    <t>Informe de los formularios ajustados y generados.</t>
  </si>
  <si>
    <t>T4</t>
  </si>
  <si>
    <t>Realizar pruebas de funcionamiento, de acuerdo con los criterios de aceptación generados en el ítem 1, y socializarlo en ambiente de pruebas a los dueños del proceso sobre el desarrollo y validación de las funcionalidades, reealizando ajustes y cambios de acuerdo a la socialización.</t>
  </si>
  <si>
    <t xml:space="preserve"> - Acta de reunión.                    - Oficio de entrega del desarrollo del requerimiento solicitado.</t>
  </si>
  <si>
    <t>T5</t>
  </si>
  <si>
    <t>Despliegue en ambiente de producción y puesta en marcha de las funcionalidades (implementación).</t>
  </si>
  <si>
    <t xml:space="preserve">  - Manual de documentación técnico del servicio implementado en GSC que incluya como mínimo: descripción del servicio, tecnología en la que se desarrolló, datos de entrada, datos de salida, escenarios de funcionamiento (posibles respuestas del servicio), códigos de respuesta, diagrama de flujo y diagrama de secuencia.</t>
  </si>
  <si>
    <t xml:space="preserve">  - Oficio de aprobación de despliegue</t>
  </si>
  <si>
    <t>T6</t>
  </si>
  <si>
    <t>Actualizar el Manual de usuario del GSC incluyendo el funcionamiento de nuevo desarrollo.</t>
  </si>
  <si>
    <t>Manual de Usuario para acceso y uso del módulo de Actos Administrativos.</t>
  </si>
  <si>
    <t>T7</t>
  </si>
  <si>
    <t>Crear el instructivo para generar actos administrativos, con base en el instructivo Código: I-GFP-3000-170-001. Versión 0.0.</t>
  </si>
  <si>
    <t>Instructivo para generar actos administrativos y/o resoluciones a través del GSC.</t>
  </si>
  <si>
    <t xml:space="preserve">Área de las TICS - Secretaría Administrativa - Área de Gestión Documental. </t>
  </si>
  <si>
    <r>
      <t>Organización de Historias Laborales</t>
    </r>
    <r>
      <rPr>
        <sz val="11"/>
        <rFont val="Arial"/>
        <family val="2"/>
      </rPr>
      <t xml:space="preserve">                                                       "La entidad incumple con lo establecido en la Circular 04 de 2003, artículo 7º del Acuerdo 042 de 2002, parágrafo del artículo 12 del Acuerdo N° 002 de 2014, y Acuerdo AGN 005 de 15 de marzo de 2013, toda vez, que las Historias Laborales del personal activo e inactivo no se encuentran organizadas en su totalidad"</t>
    </r>
  </si>
  <si>
    <t>Organizar las historias laborales de la Secretaría de Educación. Total de Historas Laborales (hallazgo 20 de la Contraloría General).</t>
  </si>
  <si>
    <t>Ordenar internamente cada expediente de Historia Laboral.</t>
  </si>
  <si>
    <t>Informe de Seguimiento a la Organización Documental F-GDO-8600-238,37-033</t>
  </si>
  <si>
    <t>Historias Laborales cuenta con 1261 cajas de Historias Laborales (y en aumento) y se han intervenido para Inventario (en desarrollo) 795 cajas; de las cuales  El total de Cajas de toda la Secretaría de Educación es de 2890 (Junio de 2024). Incluye los documentos de las Oficinas de la SEB y los Depositos Externos (INEM / Parque Industrial Provincia de Soto II)</t>
  </si>
  <si>
    <t>Secretaría de Educación: Área de Gestión del Talento Humano en el Servicio Educativo / Historias Laborales.</t>
  </si>
  <si>
    <t>F-GDO-8600-238,37-033 INFORME SEGUIMIENTO ORG DOCUMENTAL V1 (1).xlsx</t>
  </si>
  <si>
    <t>Informe No 1.
Periodo: julio a septiembre de 2023
26 de octubre de 2023
Informe N°2  Periodo: Nov 2023 - Enero 2024                                                                        Informe No 3
Periodo: enero 2024 a abril de 2024
27 de abril de 2024                                 Informe No 4
Periodo: 27 de abril al 27 de julio de 2024
Informe No 5.
Periodo 27 de julio al 27 de octubre de 2024.</t>
  </si>
  <si>
    <t>Las diversas áreas encargadas del proceso de gestión documental sobre las historias laborales, de la Secretaría Administrativa y Secretaría de Educación han iniciado su proceso de intervención documental sobre dichos expedientes, sin enmbargo los avances no son significativos y desde la Oficina de Control Interno se les recomienta implementar un plan de contigencia  para clasificar, ordenar y describir dicha serie documental. 
Quinto Informe de Seguimiento: La Secretaría de Educación no reporta avance adicional a las 26 cajas que se habían notificado con anterioridad.</t>
  </si>
  <si>
    <t>Realizar la limpieza y depuración de los documentos a incorporar en cada historia laboral.</t>
  </si>
  <si>
    <t>Se hanintervenido 26 Cajas de Historias Laborales (Inactivas), se han inventariado y rotulado para ser sometidas a proceso de Transferencia Documental Primaria (Agosto)</t>
  </si>
  <si>
    <t>Diligenciar las hojas de control por cada Historia Laboral.</t>
  </si>
  <si>
    <t>Se han intervenido 26 Cajas de Historias Laborales (Inactivas), se han inventariado y rotulado para ser sometidas a proceso de Transferencia Documental Primaria (Agosto)</t>
  </si>
  <si>
    <t>Foliar cada expediente de Historia Laboral.</t>
  </si>
  <si>
    <t>Realizar rotulación de cajas y carpetas.</t>
  </si>
  <si>
    <t>Registrar y actualizar en el Formato Unico de Inventario Documental.</t>
  </si>
  <si>
    <t xml:space="preserve">Se han intervenido totalmente 26 Cajas de Historias Laborales (Inactivas), se han inventariado y rotulado para ser sometidas a proceso de Transferencia Documental Primaria (Agosto) No obstante, tambien se posee un FUID con la información actualizada de la serie documental. </t>
  </si>
  <si>
    <t>https://bucaramangagovco-my.sharepoint.com/:f:/g/personal/controlinterno_bucaramanga_gov_co/EqRBmpa39qZEkwwWol4fMo8BemKD8Qz6Pm3e0gc25cbxOw?e=k3fu8S</t>
  </si>
  <si>
    <t>Organizar las historias laborales del personal de la Adminsitración Central Municipal. Un total de 1260 Historas Laborales.</t>
  </si>
  <si>
    <t>Realizar la revisión y ajustes necesarios al procedimiento de control del préstamo de historias laborales.</t>
  </si>
  <si>
    <t>Procedimiento.</t>
  </si>
  <si>
    <t>Se actualizó el PROCEDIMIENTO ARCHIVO DE HISTORIAS LABORALES P-GAT-8100-170-035 versión 5.0 ya que anteriormente se mezclaba con la expedición de certificaciones laborales. Cumpliendo con la tarea en un 100%.</t>
  </si>
  <si>
    <t>Secretaría Administrativa: Área de Gestión del Talento Humano / Historias Laborales.</t>
  </si>
  <si>
    <t>5. ORGANIZACIÓN DE HISTORIAS LABORALES - SECRETARÍA ADMINISTRATIVA T. HUMANO</t>
  </si>
  <si>
    <t>Informe No 1.
Periodo: julio a septiembre de 2023
26 de octubre de 2023
Informe N°2  Periodo: Nov 2023 - Enero 2024                                                                        Informe No 3
Periodo: enero 2024 a abril de 2024
27 de abril de 2024                                            Informe No 4
Periodo: 27 de abril al 27 de julio de 2024
Informe No 5
Periodo: 27 de julio al 27 de octubre de 2024.</t>
  </si>
  <si>
    <t xml:space="preserve">Las diversas áreas encargadas del proceso de gestión documental sobre las historias laborales, de la Secretaría Administrativa han iniciado sus proceso de intervención documental sobre dichos expedientes, sin enmbargo los avances no resultan significativos y desde la Oficina de Control Interno se les insta a redoblar esfuerzos para clasificar, ordenar y describir dicha serie documental. </t>
  </si>
  <si>
    <t>Ordenar internamente los documentos a incorporar en cada historia laboral.</t>
  </si>
  <si>
    <t>4,4%</t>
  </si>
  <si>
    <r>
      <rPr>
        <sz val="11"/>
        <color rgb="FF000000"/>
        <rFont val="Arial"/>
        <family val="2"/>
      </rPr>
      <t xml:space="preserve">El Área de Gestión de talento Humano - Historias Laborales de la Secretaría Administrativa reporta avances en la intervención de 301 Historias Laborales hasta la fecha. También continúan avanzado en la intervención de las Historias Laborales creadas para los nuevos funcionarios que se han vinculado con la Administracion Municipal hasta la fecha. Como evidencia de lo anterior, se remite el relacionan el formato de Informe de Seguimiento a la Organización Documental junto a las evidencias de inventarios y un informe detallado del proceso de organización en el cual se evidencia que las actividades de ordenación, foliación y elaboración de hojas de control en todos los expedientes se han continuado ejecutando, </t>
    </r>
    <r>
      <rPr>
        <sz val="11"/>
        <color rgb="FFFF0000"/>
        <rFont val="Arial"/>
        <family val="2"/>
      </rPr>
      <t>por ello los avances consolidados sobre la intervención se mantienen y corresponden en total a un avance promedio del 2.2%.</t>
    </r>
  </si>
  <si>
    <t>Realizar limpieza y depuración de los expedientes de Historias Laborales.</t>
  </si>
  <si>
    <t>El Área de Gestión de talento humano de la Secretaría Administrativa reporta avances en la intervención de 132 carpetas desde el 08 de agosto de 2023 que han sido limpiadas y depuradas.</t>
  </si>
  <si>
    <t>Foliar cada historia laboral.</t>
  </si>
  <si>
    <t>El Área de Gestión de talento humano de la Secretaría Administrativa reporta avances en la intervención de 132 carpetas desde el 08 de agosto de 2023 que han sido foliadas.</t>
  </si>
  <si>
    <t>Rotular las cajas y carpetas de acuerdo a la clasificación de las Historias Laborales.</t>
  </si>
  <si>
    <t xml:space="preserve">El Área de Gestión de talento humano de la Secretaría Administrativa reporta avances en la intervención de 132 carpetas desde el 08 de agosto de 2023 que han sido rotuladas. </t>
  </si>
  <si>
    <t>Diligenciar correctamente las hojas de control para cada Historia Laboral.</t>
  </si>
  <si>
    <t>4,2%</t>
  </si>
  <si>
    <t>El Área de Gestión de talento humano de la Secretaría Administrativa reporta avances en la intervención de 132 carpetas desde el 08 de agosto de 2023 en las que se ha diligenciado el formato de hoja de control.</t>
  </si>
  <si>
    <t>Diligenciar el inventario documental.</t>
  </si>
  <si>
    <t xml:space="preserve">El Área de Gestión de talento humano de la Secretaría Administrativa para el primer informe (julio - octubre 2023) reportó avances en la elaboración de inventarios documentales en estado natuRal sobre 83 historias laborales libre nombramiento, 249 carrera administrativa y 833 inactivos. En el segundo informe (octubre - enero 2023) reportó avances en la elaboración de inventarios del personal activo de carrera administrativa como se indicó en el Inventario Documental. En el tercer informe (febrero - abril 2024) reportan avances en la elaboración de inventarios de personal activo (13 cajas), inactivo (5 cajas) y de libre nombramiento (7 cajas). </t>
  </si>
  <si>
    <t>T8</t>
  </si>
  <si>
    <t>Realizar la identificación de la estanteria actual que se encuentra en el área de Historias Laborales con nombre y serie documental que permita la plena identificación de las Historias laborales del personal activo e inactivo.</t>
  </si>
  <si>
    <t>Fotografías de la identificación del mobiliario</t>
  </si>
  <si>
    <t>El Área de Gestión de talento humano de la Secretaría Administrativa desarrolló la acción solicitada.</t>
  </si>
  <si>
    <t>https://bucaramangagovco-my.sharepoint.com/:f:/g/personal/controlinterno_bucaramanga_gov_co/EiyOZt58vpZKshkd9NaVNGwBHD7ukB-2WwkbP1ZInogJiQ?e=PSaDEB</t>
  </si>
  <si>
    <r>
      <rPr>
        <b/>
        <sz val="11"/>
        <rFont val="Arial"/>
        <family val="2"/>
      </rPr>
      <t>Tablas de Valoración Documental (TVD)</t>
    </r>
    <r>
      <rPr>
        <sz val="11"/>
        <rFont val="Arial"/>
        <family val="2"/>
      </rPr>
      <t xml:space="preserve"> "La entidad incumple lo establecido en el Acuerdo 004 de 2019 para la elaboración, aprobación, convalidación y registro del instrumento Tabla de valoración documental - TVD, en cumplimiento del Título VII, artículo 2.8.7.2.6 del Decreto 1080 de 2015. Es decir, no cuenta cumple los requisitos verificables para la organización de los fondos acumulados."</t>
    </r>
  </si>
  <si>
    <t>Establecer las estructuras orgánico funcionales de la Alcaldía del Municipio de Bucaramanga a lo largo de su vida institucional.</t>
  </si>
  <si>
    <t>Lectura y análisis de actos administrativos emanados por la Alcaldía del Municipio de Bucaramanga (Decretos), por el Concejo Municipal (Acuerdos) y demás fuente primaria útil para el establecimiento de las estructuras orgánicas a lo largo del siglo XX.</t>
  </si>
  <si>
    <t>Informe de estructuras orgánicas.</t>
  </si>
  <si>
    <t>La tarea de realizar un informe de las estructuras orgánicas que ha tenido la entidad durante toda su historia institucional a partir del análisis de fuentes primarias, se encuentra cumplida en un 100%.</t>
  </si>
  <si>
    <t>Informe No 1.
Periodo: julio a septiembre de 2023
26 de octubre de 2023
Informe N°2  Periodo: Nov 2023 - Enero 2024                                                                        Informe No 3
Periodo: enero 2024 a abril de 2024
27 de abril de 2024                                  Informe No 4
Periodo: 27 de abril al 27 de julio de 2024                                                    Informe No 5.
Periodo 27 de julio al 27 de octubre de 2024.</t>
  </si>
  <si>
    <t xml:space="preserve">Se presenta avance general en las labores encaminadas a la elaboración de las Tablas de Valoración Documental, tales como:
— Lectura y análisis de actos administrativos emanados por la Alcaldía del Municipio de Bucaramanga (Decretos), por el Concejo Municipal (Acuerdos) y demás fuente primaria útil para el establecimiento de las estructuras orgánicas a lo largo del siglo XX.
—  Solicitar información a las distintas dependencias a fin de reconocer depósitos internos y externos en los cuales se pueda hallar documentación objeto de aplicación de TVD.
— Realización y adaptamiento de los inventarios del total de asuntos documentales usando el Formato Único de Inventario Documental - FUID, de la entidad, el Formato del Cuadro de Clasificación Documental - CCD, y el Formato de Tablas de Valoración Documental - TVD.
— Radicación de las Tablas de Valoración Documental (y documentos anexos) en mayo del 2024.
— Recepción del Informe Técnico de Evaluación, agosto del 2024, en donde se realizaban sugerencias para completar el proceso de evaluación.
— Solicitud y desarrollo de Mesa Técnica de las Tablas de Valoración Documental - TVD, llevada a cabo en septiembre de 2024.
— Solicitud de prorroga y aprobación del Comité Departamental de Archivos.
</t>
  </si>
  <si>
    <t>Identificar posibles fondos acumulados que contengan documentación susceptible de Tablas de Valoración Documental (TVD).</t>
  </si>
  <si>
    <t>Solicitar información a las distintas dependencias a fin de reconocer depósitos internos y externos en los cuales se pueda hallar documentación objeto de aplicación de TVD.</t>
  </si>
  <si>
    <t>Comunicaciones oficiales.</t>
  </si>
  <si>
    <t>Mediante (15) oficios de los días 23 y 24 de febrero, se solicitó a todas las dependencias que informaran si en sus depósitos tienen documentación producida en el siglo XX que pueda ser objeto de aplicación de TVD. También se realizó la reiteración cuando no se recibió respuesta por parte de la dependencia. Esta tarea se encuentra cumplida al 100%.</t>
  </si>
  <si>
    <t>15 oficios de solicitud de información para TVD</t>
  </si>
  <si>
    <t xml:space="preserve">Realizar visitas de seguimiento a los oficios remitidos. </t>
  </si>
  <si>
    <t>Actas de reunión.</t>
  </si>
  <si>
    <t>Tras recibir respuesta por parte de las dependencias sobre la existencia o no de documentación producida en el siglo XX que pueda ser objeto de aplicación de TVD, en el mes de mayo de 2023, los profesionales enlace de cada dependencia, inicialmente programaron (11) visitas a las Secretarías, Áreas y Oficinas, de las cuales se realizaron (25) actas de visita en las cuales consta la verificación de la información recibida y la revisión. Esta tarea se encuentra cumplida al 100%.</t>
  </si>
  <si>
    <t>Cronograma de visitas a archivos de gestión y 25 actas de visita.</t>
  </si>
  <si>
    <t>Realizar inventarios documentales.</t>
  </si>
  <si>
    <t>Realización de inventarios del total de asuntos documentales usando el formato único de inventario documental de la entidad.</t>
  </si>
  <si>
    <t>Inventarios documentales.</t>
  </si>
  <si>
    <t>Durante el año 2023 el equipo del Área de Gestión Documental realizó inventarios documentales de los asuntos pertenecientes a las estructuras orgánicas del informe del objetivo 1-tarea 1. Esta tarea se encuentra cumplida en un 100%.</t>
  </si>
  <si>
    <t>Informe consolidado de asuntos inventariados.</t>
  </si>
  <si>
    <t xml:space="preserve"> Elaborar los Cuadros de Clasificación Documental para cada periodo de historia institucional. </t>
  </si>
  <si>
    <t>Identificación y codificación de las distintas secciones y subsecciones, de acuerdo a cada periodo de historia institucional. 
Identificación de los asuntos documentales producidos en los distintos periodos de historia institucional y su respectiva codificación.</t>
  </si>
  <si>
    <t>Cuadros de Clasificación Documental.</t>
  </si>
  <si>
    <t>En el mes de noviembre el equipo profesional presentó los 7 Cuadros de Clasificación Documental de las TVD que corresponden con las estructuras orgánicas ya que del primer periodo institucional de la entidad no se conservan documentos. Obteniendo un 100% de ejecución en esta tarea.</t>
  </si>
  <si>
    <t>https://bucaramangagovco-my.sharepoint.com/:f:/r/personal/controlinterno_bucaramanga_gov_co/Documents/ARCHIVO%20DIGITAL%20OCIG/2023/PLAN%20DE%20MEJORAMIENTO%20ARCHVISTICO/SEGUNDO%20SEGUIMIENTO/ADMINISTRATIVA/6.%20TABLAS%20DE%20VALORACIO%CC%81N%20DOCUMENTAL?csf=1&amp;web=1&amp;e=xPnjBD</t>
  </si>
  <si>
    <t>Elaborar las fichas de valoración documental correspondientes.</t>
  </si>
  <si>
    <t xml:space="preserve">Creación del formato de ficha de valoración documental usando la norma ISAD-G. </t>
  </si>
  <si>
    <t>Formato propuesta de ficha de valoración documental.</t>
  </si>
  <si>
    <t>La entidad cuenta con el formato de ficha de valoración documental el cual integra los campos mínimos de descripción de la norma ISAD-G.</t>
  </si>
  <si>
    <t>Formato de ficha de valoración documental.</t>
  </si>
  <si>
    <t>Diligenciamiento de las Fichas de Valoración Documental de los asuntos documentales.</t>
  </si>
  <si>
    <t>Fichas de valoración documental.</t>
  </si>
  <si>
    <t>En el mes de noviembre se finalizó la elaboración de las fichas de valoración documental de los asuntos que conforman las TVD. Los (70) asuntos identificados corresponden a (87) fichas de valoración documental. Como evidencia se remite una muestra de (8) fichas de valoración documental diligenciadas y el Informe de gestión del Área de Gestión Documental que en el ítem correspondiente a este proyecto menciona las cifras consolidadas, cumpliendo con esta tarea en un 100%.</t>
  </si>
  <si>
    <t>https://bucaramangagovco-my.sharepoint.com/:f:/r/personal/controlinterno_bucaramanga_gov_co/Documents/ARCHIVO%20DIGITAL%20OCIG/2023/PLAN%20DE%20MEJORAMIENTO%20ARCHVISTICO/SEGUNDO%20SEGUIMIENTO/ADMINISTRATIVA/6.%20TABLAS%20DE%20VALORACIO%CC%81N%20DOCUMENTAL?csf=1&amp;web=1&amp;e=1qhkqW</t>
  </si>
  <si>
    <t>ACCIÓN 6</t>
  </si>
  <si>
    <t>Elaborar la historia institucional con fines archivísticos.</t>
  </si>
  <si>
    <t>Procesamiento de la fuente primaria recolectada para así escribir la historia institucional. Dicha fuente primaria podrá hallarse dentro y fuera de la entidad, siempre que sea útil para dicho fin.</t>
  </si>
  <si>
    <t>Historia institucional.</t>
  </si>
  <si>
    <t>En el mes de octubre el equipo profesional presentó el primer borrador de la Historia Institucional de las TVD para cada periodo institucional de la entidad. Obteniendo un 100% de ejecución en esta tarea.</t>
  </si>
  <si>
    <t>Historia Institucional de la Alcaldía del Municipio de Bucaramanga.</t>
  </si>
  <si>
    <t>Revisión y ajustes por parte del equipo interdisciplinar.</t>
  </si>
  <si>
    <t>Posteriormente, los días 10 y 20 de noviembre de 2023 se realizaron reuniones para socializar los respectivos ajustes a la Historia Institucional y otros documentos del proceso de elaboración de TVD. Con ello se obtuvo un 100% de ejecución en esta acción.</t>
  </si>
  <si>
    <t>Actas de reunión para revisión de la Historia Institucional de la entidad</t>
  </si>
  <si>
    <t>ACCIÓN 7</t>
  </si>
  <si>
    <t>Elaborar la memoria descriptiva del instrumento.</t>
  </si>
  <si>
    <t>Redactar la memoria descriptiva del proceso de elaboración del instrumento archivístico, cumpliendo con los ítems del artículo 12 del Acuerdo 04 de 2019.</t>
  </si>
  <si>
    <t>Memoria Descriptiva.</t>
  </si>
  <si>
    <t>En el mes de octubre el equipo profesional presentó el primer borrador de la Memoria Descriptiva del proceso de elaboración de las TVD y descripción del mismo instrumento, sobre el cual como consta en el acta de reunión del día 15 de noviembre de 2023, requirió ser ajustada. Obteniendo un 100% de ejecución en esta tarea.</t>
  </si>
  <si>
    <t>Memoria Descriptiva de las TVD de la entidad (versión actual)</t>
  </si>
  <si>
    <t>Tras las correcciones y ajustes, en el mes de noviembre de 2023 el equipo profesional presentó la versión final de la Memoria Descriptiva. Obteniendo un 100% de ejecución en esta tarea.</t>
  </si>
  <si>
    <t>ACCIÓN 8</t>
  </si>
  <si>
    <t>Presentar y aprobar las Tablas de Valoración Documental, ante el Comité Institucional de Gestión y Desempeño de la administración central de Bucaramanga.</t>
  </si>
  <si>
    <t xml:space="preserve">Presentar las TVD ante el Comité Institucional de Gestión y Desempeño, instancia que determinará, mediante votación de sus miembros, la aprobación del instrumento archivístico. </t>
  </si>
  <si>
    <t>Acta de sesión del Comité.</t>
  </si>
  <si>
    <t>Acta No 01 del 25 de enero de Comité Institucional de Gestión y Desempeño</t>
  </si>
  <si>
    <t>ACTA No. 1 REUNIÓN ORDINARIA COMITÉ INSTITUCIONAL DE GESTIÓN Y DESEMPEÑO ADMINISTRACIÓN CENTRAL.pdf</t>
  </si>
  <si>
    <t>ACCIÓN 9</t>
  </si>
  <si>
    <t xml:space="preserve">Presentar las Tablas de Valoración Documental ante el Consejo Departamental de Archivos, de Santander. </t>
  </si>
  <si>
    <t xml:space="preserve">Solicitar la convalidación de las Tablas de Valoración Documental  ante el Consejo Departamental de Archivos, dentro de los 5 días posteriores a la aprobación de las TVD por parte del CIGD. </t>
  </si>
  <si>
    <t>Radicación de solicitud de convalidación.</t>
  </si>
  <si>
    <t>Durante el mes de mayo de 2024 se realizó la radicación de las Tablas de Valoración Documental - TVD, ante el Consejo Departamentl de Archivos. Se emitió un informe técnico en el mes de agosto en donde se remitían los documentos con ajustes. Para solventar lo sugerido, se desarrolló un mesa técnica el 09 de septiembre de 2024 y se solicitó prorroga para presentar en el mes de noviembre de 2024.</t>
  </si>
  <si>
    <t>TVD</t>
  </si>
  <si>
    <t>Realizar los ajustes requeridos por el Consejo Departamental de Archivos, y radicarlo nuevamente ante la instancia competente para reanudar el proceso de evaluación técnica y convalidación.</t>
  </si>
  <si>
    <t>31/12/2025</t>
  </si>
  <si>
    <t>Tablas de valoración ajustadas a los requerimientos.</t>
  </si>
  <si>
    <t>Publicar en la pagina web de la Alcaldía del Municipio de Bucaramanga el instrumento convalidado.</t>
  </si>
  <si>
    <t>Constancia de publicación en página web.</t>
  </si>
  <si>
    <t>Inscripción en el Registro único de series y subseries (RUSD) del Archivo General de la Nación  AGN.</t>
  </si>
  <si>
    <t>Certificado de registro.</t>
  </si>
  <si>
    <r>
      <rPr>
        <b/>
        <sz val="11"/>
        <color rgb="FF000000"/>
        <rFont val="Arial"/>
        <family val="2"/>
      </rPr>
      <t>Sistema Integrado de Conservaciòn - SIC</t>
    </r>
    <r>
      <rPr>
        <sz val="11"/>
        <color rgb="FF000000"/>
        <rFont val="Arial"/>
        <family val="2"/>
      </rPr>
      <t xml:space="preserve">                                                                             Incumplimiento de lo estipulado en los Acuerdos 049 de 2000, Acuerdo 006 de 2014 y Acuerdo 02 de 2021 al no
aplicar los planes y programas referentes al Sistema Integrado de Conservación, en sus componentes</t>
    </r>
  </si>
  <si>
    <t>Actualización del Sistema Integrado de Conservación- SIC en sus dos componentes: Plan de Conservación Documental y Plan de Preservación Digital a Largo Plazo. Este objetivo tendrá en cuenta la revisión de los formatos asociados con el objetivo de definir su actualización o eliminación.</t>
  </si>
  <si>
    <t>Actualización del documento Plan de Conservación Documental.</t>
  </si>
  <si>
    <t>Plan de Conservación Documental actualizado y aprobado por CIGD.</t>
  </si>
  <si>
    <t>El Plan de Conservación Documental fue actualizado por el equipo profesional del Área de Gestión Documental durante los meses de mayo, junio y julio de 2023, y presentado ante el Comité Isntitucional de Gestión y Desempeño de la Administración Central del Municipio de Bucaramanga, siendo aprobado mediante Acta No. 4 del 27 de julio de 2023. Posteriormente, el Área de Mejoramiento continuo validó la AMD el 11 de septiembre de 2023. Por lo cual esta actividad se encuentra finalizada en un 100%.</t>
  </si>
  <si>
    <t>Secretaria Administrativa- Área de Gestión Documental.</t>
  </si>
  <si>
    <t>Sistema Integrado de Conservación. Objetivo 1. Tarea 1. Área de Gestión Documental. Secretaria Administrativa  /  Sistema Integrado de Conservación. Objetivo 1. Tarea 1 y 2. Área de Gestión Documental. Secretaria Administrativa</t>
  </si>
  <si>
    <t>Informe No 1.
Periodo: julio a septiembre de 2023
26 de octubre de 2023</t>
  </si>
  <si>
    <t xml:space="preserve">
El equipo profesional del Área de Gestión Documental realizó la actualización del Plan de Preservación Documental durante los meses de junio y julio del 2023. Este documento una vez revisado internamente, fue sometido a consideración del Comité Institucional de Gestión y Desempeño (MIPG) de la Administración Central del Municipio de Bucaramanga y fue aprobado MEDIANTE ACTA  No. 4 del 27 de julio de 2023. Luego, el Área de Mejoramiento Continuo procedió a validar la Actualización del Plan de Preservación Documental el 11 de septiembre de 2023. Esta acción presenta un avance del 100%</t>
  </si>
  <si>
    <t>Actualización del documento Plan de Preservación Digital a Largo Plazo.</t>
  </si>
  <si>
    <t>Plan de preservación digital a largo plazo actualizado y aprobado por CIGD.</t>
  </si>
  <si>
    <t>El Plan de Preservación Documental fue actualizado por el equipo profesional del Área de Gestión Documental durante los meses de junio y julio, y presentado ante el Comité Isntitucional de Gestión y Desempeño de la Administración Central del Municipio de Bucaramanga, siendo aprobado mediante Acta No. 4 del 27 de julio de 2023. Posteriormente, el Área de Mejoramiento continuo validó la AMD el 11 de septiembre de 2023. Por lo cual esta actividad se encuentra finalizada en un 100%.</t>
  </si>
  <si>
    <t>Sistema Integrado de Conservación. Objetivo 1. Tarea 2. Área de Gestión Documental. Secretaria Administrativa  /  Sistema Integrado de Conservación. Objetivo 1. Tarea 1 y 2. Área de Gestión Documental. Secretaria Administrativa</t>
  </si>
  <si>
    <t>Revisar los formatos de seguimiento del SIC para definir la  pertinencia de la actualizacion o eliminación según sea requerido.</t>
  </si>
  <si>
    <t>Listado maestro de documentos.</t>
  </si>
  <si>
    <t>En el mes de julio, tras la actualización de los componentes del SIC, se realiza la solicitud respectiva al Área de Mejoramiento Continuo, modificando los siguientes formatos: F-GDO-8600-238,37-026 - Inspección de mantenimiento; F-GDO-8600-238,37-027 - Limpieza y desinfección; F-GDO-8600-238,37-028 Saneamiento ambiental, cuya trazabilidad de actualización puede verse en el Control de Mando (F-GDO-8600-238,37-002). Con lo cual se da cumplimiento en un 100% a esta tarea.</t>
  </si>
  <si>
    <t>Sistema Integrado de Conservación. Objetivo 1. Tarea 3. Área de Gestión Documental. Secretaria Administrativa</t>
  </si>
  <si>
    <t>Realizar las actividades programadas en el  Sistema Integrado de Conservación- SIC</t>
  </si>
  <si>
    <t>Cumplimiento de los cronogramas establecidos en el Sistema Integrado de Conservación- SIC.</t>
  </si>
  <si>
    <t>Evidencias de cumplimiento  (Cada actividad y evidencia estará definida en cada plan).</t>
  </si>
  <si>
    <t xml:space="preserve">Los planes del Sistema Integrado de Conservación se llevan a cabo de acuerdo a los cronogramas dispuestos en cada uno de ellos. El primero de ellos, el Plan de Conservación Documental abarca los (6) programas con sus respectivos objetivos, alcance, actividades, recursos, formatos de seguimiento y evidencias para la vigencia 2023-2025. El Plan de Preservación en cambio, comprende (3) estrategias para la vigencia 2024-2025 que se llevarán a cabo en coordinación con el Área de TICS. Por lo anterior, al tratarse de actividades permanentes, su seguimiento también lo es, y a la fecha registran avances del 100% de lo proyectado para la vigencia actual, los cuales se registran en el formato CONTROL DE MANDO DEL SISTEMA INTEGRADO DE CONSERVACIÓN F-GDO-8600-238,37-023, y en la misma carpeta se encuentran las evidencias de cada uno de los programas del PDC que se llevaron a cabo en el último trimestre de 2023. 
Para la vigencia 2024, como se mencionó, se proyectaron las actividades a realizar sobre el Plan de Conservación Documental y el Plan de Preservación (en los planes aprobados se encuentra la programación para las vigencias 2024 y 2025), sin embargo, no todas han iniciado debido al cambio de administración y de personal. Por el momento, se registran avances en el Programa de Saneamiento ambiental (limpieza de depósitos de archivo) que se encuentran en el enlace del OBJETIVO 5 de este informe.
</t>
  </si>
  <si>
    <t>Todas las secretarías, áreas y oficinas de la Alcaldía del Municipio de Bucaramanga</t>
  </si>
  <si>
    <t>https://bucaramangagovco-my.sharepoint.com/:f:/r/personal/controlinterno_bucaramanga_gov_co/Documents/ARCHIVO%20DIGITAL%20OCIG/2023/PLAN%20DE%20MEJORAMIENTO%20ARCHVISTICO/SEGUNDO%20SEGUIMIENTO/ADMINISTRATIVA/7.%20SISTEMA%20INTEGRADO%20DE%20CONSERVACIO%CC%</t>
  </si>
  <si>
    <t>Informe No 2
Periodo: noviembre 2023 a enero de 2024
26 de enero de 2024                                                                                                 Informe No 3
Periodo: enero 2024 a abril de 2024
27 de abril de 2024</t>
  </si>
  <si>
    <t xml:space="preserve">El Área de Gestión Documental de la Secretaría Administrativa lleva a cabo el seguimiento para el cumplimiento de los diversos programas que hacen parte del Sistema Integrado de Conservación, así como tambien del plan de conservación documental. Dichos avances se encuentran dentro de los tiempos establecidos en el PMA, proyectado para los años 2023-2025. Desde la Oficina de Control Interno de gestión se recomienda continuar con esta tarea. </t>
  </si>
  <si>
    <t>Reducir el riesgo de inundación presente en  el depósito ubicado en el sotano del CAM Fase I llevando a cabo adecuaciones y  mantenimiento periódico de la infraestructura.</t>
  </si>
  <si>
    <t>Estructurar un cronograma de mantenimiento preventivo/correctivo al sistema hidrosanitario.</t>
  </si>
  <si>
    <t>Cronograma de mantenimiento preventivo/ correctivo al sistema hidrosanitario.</t>
  </si>
  <si>
    <t>En el mes de octubre de 2023, el Área de Gestión de Recursos físiscos remitió el cronograma de Mantenimiento preventivo y correctivo del CAM y  centros externos de la Alcaldía de Bucaramanga. Cumpliendo con la tarea en un 100%. Para la vigencia 2024 remite cronograma actualizado. Sin embargo, el mantenimiento debe mantenerse para la vigencia 2025 de acuerdo a las necesidades.</t>
  </si>
  <si>
    <t>Secretaria Administrativa- Área de Gestión de Recursos Fisicos.</t>
  </si>
  <si>
    <t>Sistema Integrado de Conservación. Objetivo 3. Tarea 1. Área de Gestión de Recursos Fisicos. Secretaria Administrativa.xlsm</t>
  </si>
  <si>
    <t>Informe No 1.
Periodo: julio a septiembre de 2023
26 de octubre de 2023
Informe N°2  Periodo: Nov 2023 - Enero 2024                                                                        Informe No 3
Periodo: enero 2024 a abril de 2024
27 de abril de 2024                                        Informe No 4
Periodo: 27 de abril al 27 de julio de 2024
Informe No 5.
Periodo 27 de julio al 27 de octubre de 2024</t>
  </si>
  <si>
    <t xml:space="preserve">En la vigencia 2024 se realizó la actualización del cronograma para la vigencia 2024, y para el segundo semestre del 2024  está ejecutandose según lo requerido. Se puede comprobar la ejecución de los contratos requeridos para el mantenimiento preventivo y correctivo de los sistemas hidrosanitarios y contraincencios del edificio CAM Fase I. Finalmente se identifica que no es posible crear la proyección de la necesidad del cielo raso para el depósito de archivo puesto que se debe corregir un tema de filtracion de agua; gestión ejecutada en el periodo del presente informe. </t>
  </si>
  <si>
    <t xml:space="preserve">Llevar a cabo un proceso de mantenimiento preventivo/ correctivo al sistema hidrosanitario. </t>
  </si>
  <si>
    <t>Informe de las actividades de mantenimiento preventivo/correctivo al sistema hidrosanitario.</t>
  </si>
  <si>
    <t>En el mes de octubre de 2023, el Área de Gestión de Recursos físiscos realizó el mantenimiento preventivo del sistema hidrosanitario. Como evidencia de ello la dependencia remite el Informe de mantenimientos de bienes muebles e inmuebles código: F-RF-8300-238,37-00. Cumpliendo con la tarea en un 100%. Para el 2024, desde el 10 de julio, se creo la necesidad del Mantenimiento realizando la contratación idonea para cumplir con tal objetivo, teniendo como periodo de ejecución desde el 16 de octubre hasta el 20 de diciembre de 2024.</t>
  </si>
  <si>
    <t xml:space="preserve"> Secretaria Administrativa- Área de Gestión de Recursos Fisicos. </t>
  </si>
  <si>
    <t>SIC Objetivo 3. Tarea 2.2 Área de Gestión de Recursos Fisicos. Secretaria Administrativa</t>
  </si>
  <si>
    <t xml:space="preserve">Proyección de necesidad de proceso contractual para instalación de techo tipo cielo raso. </t>
  </si>
  <si>
    <t>Requerimiento  con las especificaciones tecnicas del techado con cielo raso del Archivo Central.</t>
  </si>
  <si>
    <t>El equipo del Área de Gestión Documental viene notificando la presencia de filtraciones en el depósito del C.A.M Fase I. Se ha solicitado la intervención de tales filtraciones, teniendo como respuesta la reunión para el posible traslado del archivo; y algunos requerimientos a la Secretaría de Infraestructura para su intervención.</t>
  </si>
  <si>
    <t>QUINTO SEGUIMIENTO</t>
  </si>
  <si>
    <t>Instalación de cielo raso en el techo de Archivo Central.</t>
  </si>
  <si>
    <t xml:space="preserve">Informe de la instalación del cielo raso en el techo del Archivo Central.           </t>
  </si>
  <si>
    <t>Esta tarea no presenta avances para el presente periodo de informe (Mayo - Julio de 2024)</t>
  </si>
  <si>
    <t xml:space="preserve"> Secretaria Administrativa- Área de Gestión de Recursos Fisicos.</t>
  </si>
  <si>
    <t xml:space="preserve">Mejorar la infraestructura y  las condiciones de almancenamiento de los depósitos </t>
  </si>
  <si>
    <t>Realizar requerimiento con especifícaciones técnicas y normativas a fin de proveer de material ignífugo de alta resistencia mecánica y desgaste a la abrasión en los depósitos del archivo central.</t>
  </si>
  <si>
    <t>30%</t>
  </si>
  <si>
    <t xml:space="preserve"> - Requerimiento  con las especificaciones tecnicas para aplicación de pintura ignifuga y levantamiento de paredes en el Archivo Central                                          - Informe de aplicación de los elementos solicitados.</t>
  </si>
  <si>
    <t>En referencia al avance de Quinto Seguimiento, se hizo el requerimiento técnico del bien o servicio a contratar, y se realizó la gestión y compra de rodillos y pinturas ignifugas para su aplicación.</t>
  </si>
  <si>
    <t>SIC Objetivo 4. Tarea 1.3 Área de Gestión de Recursos Fisicos. Secretaria Administrativa</t>
  </si>
  <si>
    <t>Informe No 2.
Periodo: noviembre 2023 a enero de 2024
26 de enero de 2024
Informe No 5.
Periodo: 27 de julio de 2024 al 27 de octubre de 2024</t>
  </si>
  <si>
    <t>Se presenta un avance en lo correspondiente a la compra de insumos correspondientes a la aplicación de las pinturas ignífugas en los depositos del Archivo Central.</t>
  </si>
  <si>
    <t>Garantizar una limpieza periódica de los pisos, techos, lámparas, y en general de las instalaciones del depósito, y para ello adquirir y aplicar amonios cuaternarios, inocuos para la salud, evitando el uso de hipoclorito (Nota: Todos los productos deben contar con ficha técnica).</t>
  </si>
  <si>
    <t>Estructurar cronograma de aseo general para espacios de Archivo central e implementarlo.  (Esta actividad surge de un proceso contractual que se realiza anualmente).</t>
  </si>
  <si>
    <t xml:space="preserve"> - Cronograma de actividades de aseo general.                                       -  Informe detallado de la implementación de las actividades de aseo. </t>
  </si>
  <si>
    <t>Para la vigencia 2024 el Área de Gestión de Recursos Físicos se encuentra gestionando la contratación del de aseo. Por el momento, se relacionan los formatos de limpieza y desinfección de diferentes depósitos de la entidad. Como la periodicidad del proceso contractual debe mantenerse anualmente, esta tarea no presenta avances contractuales aún.</t>
  </si>
  <si>
    <t>Al momento se relacionan los formatos de limpieza y sesinfección que el personal que trabaja en los archivos de la entidad ha podido desarrollar mientras se surte el proceso contractual para esta actividad.</t>
  </si>
  <si>
    <t>Informe No 1.
Periodo: julio a septiembre de 2023
26 de octubre de 2023
Informe N°2  Periodo: Nov 2023 - Enero 2024                                                                        Informe No 3
Periodo: enero 2024 a abril de 2024
27 de abril de 2024                                     Informe No 4
Periodo: 27 de abril al 27 de julio de 2024
Informe No 5.
Periodo: 27 de julio de 2024 al 27 de octubre de 2024.</t>
  </si>
  <si>
    <t>En este informe se deja evidencia del  técnico del bien o servicio a contratar con fecha al 30 de abril de 2024  correspondiente a garantizar una limpieza periódica de los pisos, techos, lámparas, y en general de las instalaciones del depósito, y para ello adquirir y aplicar amonios cuaternarios, inocuos para la salud, evitando el uso de hipoclorito.
Durante el periodo correspondiente al Quinto Seguimiento, julio - octubre de 2024,  se evidenció el uso de los amonios cuaternarios según lo requerido. Se anexan evidencias de su aplicación.</t>
  </si>
  <si>
    <t>Remitir oficio al área de recursos fisicos para que el producto requerido en la limpieza de los depositos del Archivo Central sea incluido dentro de los requerimientos técnicos del proceso contractual de aseo y mantenimiento, anexando las especificaciones del producto solicitado. (las actividades de aseo y mantenimiento surgen de un proceso contractual que se realiza anualmente).</t>
  </si>
  <si>
    <t xml:space="preserve">Oficio solicitando el requerimiento con las especificaciones técnicas del producto. </t>
  </si>
  <si>
    <t xml:space="preserve">El día 01 de noviembre de 2023 mediante oficio -SSA-202311-00099791 remitido por el Área de Seguridad y Salud en el Trabajo se realizó el "requerimiento de producto idóneo para limpieza de archivo" ante el Área de Bienes y Servicios. El día 21 de marzo de 2024, el Área de Gestión de Recursos Físicos y el Área de Gestión Documental realizaron una reunión para definir los requerimientos de los programas de saneamiento. </t>
  </si>
  <si>
    <t xml:space="preserve"> Secretaria Administrativa- Área de Gestión de la  Seguridad y Salud en el Trabajo- SST.</t>
  </si>
  <si>
    <t>Se anexa la planilla de asistencia a la reunión. Las evidencias de cumplimiento de la vigencia anterior se encuentran en el Segundo informe de seguimiento.</t>
  </si>
  <si>
    <t xml:space="preserve">Incluir dentro del requerimiento técnico del proceso contractual de aseo y mantemiento el  producto requerido. </t>
  </si>
  <si>
    <t>Requerimiento del proceso contractual de aseo y mantenimiento que evidencie la inclusión del producto requerido.</t>
  </si>
  <si>
    <t>Se anexa el Requerimiento técnico del bien o servicio a contratar con fecha al 30 de abril de 2024.</t>
  </si>
  <si>
    <t>Sistema Integrado de Conservación. Objetivo 5. Tarea 3. Área de Gestión de Recursos Físicos. Secretaria Administrativa.pdf</t>
  </si>
  <si>
    <t>Aplicación del producto a los depósitos del Archivo Central.</t>
  </si>
  <si>
    <t>Formato de entrega de elementos de aseo y cafeteria a puntos e Informe de aplicación de los elementos solicitados.</t>
  </si>
  <si>
    <t>La tarea se viene cumpliendo según lo requerido durante el periodo del 27 de julio de 2024 al 27 de octubre de 2024.</t>
  </si>
  <si>
    <t xml:space="preserve"> Secretaria Administrativa- Área de Gestión de Recursos Fisicos (Almacen).</t>
  </si>
  <si>
    <t>SIC Objetivo 4. Tarea 1.3  Evidencia fotografica Área de Gestión de Recursos Fisicos. Secretaria Administrativa</t>
  </si>
  <si>
    <t>Adquirir e instalar los equipos necesarios para llevar a cabo el Programa de Monitoreo y control de condiciones ambientales en los depositos del Archivo Central. Este objetivo tendrá en cuenta los equipos específicos mencionados a continuación:
- Adquirir e instalar los equipos necesarios que garanticen la ventilación del depósito.
- Adquirir e instalar los equipos necesarios  para realizar la medición de la temperatura y humedad (termohigrometros / data logger) para los depósitos de Archivo y para la conservación demedos magnéticos.
- Adquirir e instalar  los equipos necesarios (luz fluorescente de baja intensidad con filtro ultravioleta)</t>
  </si>
  <si>
    <t>Proyección de proceso contractual para la adquisición de los equipos requeridos (aires acondicionados).</t>
  </si>
  <si>
    <t>Requerimiento con las especificaciones tecnicas para adquisición e instalación de aires acondicionados.</t>
  </si>
  <si>
    <t>El Área de Gestión de Recursos Físicos a la fecha ha iniciado la proyección del proceso contractual para la adquisición de aires acondicionados como se indica en el requerimiento técnico del bien o servicio a contratar del 07 de julio de 2023 y los documentos anexos (propuesta económica y análisis de precios que hacen parte de las evidencias presentadas. Con lo cual se da cumplimiento al 100% de esta tarea.</t>
  </si>
  <si>
    <t>Se anexan (3) evidencias requerimiento técnico del bien o servicio a contratar (aires acondicionados y termohigrómetros) del 07 de julio de 2023 junto con la propuesta económica y análisis de precios: Objetivo 6.</t>
  </si>
  <si>
    <t>Informe No 2
Periodo: noviembre 2023 a enero de 2024
26 de enero de 2024                    Informe No 4
Periodo: 27 de abril al 27 de julio de 2024                                                                                   Informe No 4
Periodo: 27 de abril al 27 de julio de 2024
Informe No 5.
Periodo 27 de julio al 27 de octubre de 2024.</t>
  </si>
  <si>
    <t>De la proyección de la necesidad de aires acondicionados correspondiente a quince (15) unidades se logró la compra e instalación de dos (2).
Si bien las tareas 5 y 6 se encuentran vencidas, en cuanto no se ha realizado la instalación, el avance se presenta en la compra de los insumos.</t>
  </si>
  <si>
    <t>Instalación de los equipos requeridos (aires acondicionados) en los depósitos del Archivo Central.</t>
  </si>
  <si>
    <t>Informe de la instalación de los equipos requeridos (aires acondicionados) en los depósitos del Archivo Central.</t>
  </si>
  <si>
    <t>Se instalaron dos aires acondicionados en el cuarto piso del Archivo central</t>
  </si>
  <si>
    <t>OBJETIVO 6</t>
  </si>
  <si>
    <t>Proyección de proceso contractual para la adquisición de los equipos requeridos (termohigrómetros/ Datalogger).</t>
  </si>
  <si>
    <t>Requerimiento con las especificaciones tecnicas para adquisición e instalación de termohigrometros/ datalogger.</t>
  </si>
  <si>
    <t>El Área de Gestión de Recursos Físicos a la fecha ha formulado el proceso contractual para la adquisición de termohigrómetros y datalogger como se indica en el requerimiento técnico del bien o servicio a contratar del 22 de junio de 2023.</t>
  </si>
  <si>
    <t>Se anexan (1) evidencia: requerimiento técnico del bien o servicio a contratar del 22 de junio de 2023: Objetivo 6</t>
  </si>
  <si>
    <t>Instalación de los equipos requeridos (termohigrómetros/ Datalogger) en los depósitos del Archivo Central.</t>
  </si>
  <si>
    <t>Informe de la instalación de los equipos requeridos (termohigrómetros/ Datalogger)  en los depósitos del Archivo Central.</t>
  </si>
  <si>
    <t>El Área de Gestión de Recursos Físicos a la fecha ha completado el proceso contractual sobre la adquisición de termohigrómetros y datalogger como se indica en la minuta del Contrato 209 (formato de comunicación de aceptación de oferta de mínima cuantía del 18 de agosto de 2023). A la fecha, los (12) termohigrómetros se encuentran instalados y se realizó capacitación sobre su uso.</t>
  </si>
  <si>
    <t>Cambio e instalación de paneles LED en los depóstios del archivo central.</t>
  </si>
  <si>
    <t xml:space="preserve">Informe de la instalación de la luminaria requerida en los depósitos del Archivo Central. </t>
  </si>
  <si>
    <t xml:space="preserve">Durante el periodo correspondiente al Quinto seguimiento, julio - octubre de 2024, se realizó la adquisición de las luminarias. Queda pendiente su instalación. </t>
  </si>
  <si>
    <t>SIC Objetivo 6. Tarea 5 y 6 Área de Gestión de Recursos Fisicos. Secretaria Administrativa</t>
  </si>
  <si>
    <t>Instalación de papel o filtro UV en los ventanales del Archivo Central ubicado en el CAIV para la cual bienes y servicio.</t>
  </si>
  <si>
    <t>Informe de actividad de instalación de filtro o papel polarizado con capacidad de bloqueo de rayos UV.</t>
  </si>
  <si>
    <t xml:space="preserve">Durante el periodo correspondiente al Quinto seguimiento, julio - octubre de 2024, se realizó la adquisición del papel UV. Queda pendiente su instalación. </t>
  </si>
  <si>
    <t>Establecer la periodicidad del Programa de Saneamiento ambiental: desinfección, desratización y desinsectación en las áreas de archivo, siendo recomendado que se realice (2 ) dos veces por vigencia.</t>
  </si>
  <si>
    <t>Estructurar un cronograma para la aplicación de los procesos de control de roedores, desinsectación y desinfección en conjunto con el área de recurso fisicos (esta actividad surge de un proceso contractual que se realiza anualmente).</t>
  </si>
  <si>
    <t>Cronograma anual de aplicación de los procesos de control de roedores, desinsectación y desinfección.</t>
  </si>
  <si>
    <t>Se remiten evidencias de los procesos de limpieza y fumigación en cumplimiento del SIC, correspondientes al proceso anual de desinfección y desinsectación que cubre todos los depósitos y oficinas de la entidad.</t>
  </si>
  <si>
    <t xml:space="preserve"> Secretaria Administrativa- Área de la Gestión de la Seguridad y Salud en el Trabajo- SST / Área de Gestión  Recursos Fisicos.</t>
  </si>
  <si>
    <t>Se remiten evidencias sobre el Objetivo 7: Circular 046 de 2023, certificado de realización de la actividad y ficha técnica. (Remitido en el informe 2)</t>
  </si>
  <si>
    <t>Informe No 1.
Periodo: julio a septiembre de 2023
26 de octubre de 2023                             
Informe N°2  
Periodo: Nov 2023 - Enero 2024                                
Informe No 4
Periodo: 27 de abril al 27 de julio de 2024
Informe No 5
Periodo: 27 de julio al 27 de octubre de 2024.</t>
  </si>
  <si>
    <t>Se han llevado a cabo jornadas de fumigación y desinfección de repositorios de archivo siguiendo las directrices del Sistema Integrado de Conservación, cumpliendo con la tarea planteada en el PMA.
Para las vigencia 2023-2024, se han llevado a cabo jornadas de fumigación, limpieza y desinfección, que dan muestra del avance.</t>
  </si>
  <si>
    <t>Implementar el cronograma para la aplicación de los procesos de control de roedores, desinsectación y desinfección (esta actividad surge de un proceso contractual que se realiza anualmente).</t>
  </si>
  <si>
    <t>Ficha técnica de aplicación del proceso.</t>
  </si>
  <si>
    <t xml:space="preserve">Proveer con señalización que indiquen las rutas de evacuación y la prohibición de acciones a los depositos del Archivo Central </t>
  </si>
  <si>
    <t>Realizar diagnóstico de señalética y/o señalización para los depósitos de Archivo Central.</t>
  </si>
  <si>
    <t>Registro fotografico.</t>
  </si>
  <si>
    <t xml:space="preserve">Se remiten evidencias (fotografías) de la señalética ya instalada en los depósitos de archivo central en cumplimiento del Programa de prevención de emergencias y atención a desastres del SIC. Con lo cual se cumple la tarea en un 100%. </t>
  </si>
  <si>
    <t>https://bucaramangagovco-my.sharepoint.com/:f:/r/personal/controlinterno_bucaramanga_gov_co/Documents/ARCHIVO%20DIGITAL%20OCIG/2023/PLAN%20DE%20MEJORAMIENTO%20ARCHVISTICO/SEGUNDO%20SEGUIMIENTO/ADMINISTRATIVA/7.%20SISTEMA%20INTEGRADO%20DE%20CONSERVACIO%CC%81N%20-SIC/OBJETIVO%208?csf=1&amp;web=1&amp;e=TfQNG0</t>
  </si>
  <si>
    <t>Respecto a esta tarea se cargaron las evidencias para el segundo informe, la entidad ya cuenta con señaletica fotoluminiscente, por lo cual esta acción está cumplida en un 100%</t>
  </si>
  <si>
    <t>Instalar la señalización requerida.</t>
  </si>
  <si>
    <t>Registro fotografico de la señalización instalada.</t>
  </si>
  <si>
    <t>Implementar el programa de Prevención de emergencias y atención de desastres para los depósitos del Archivo Central. Este objetivo tendrá en cuenta que se debe garantizar que los equipos para detección y extinción de desastres (extintores, detectores de humo, etc.) con los que cuentan los depósitos del Archivo Central sean adecuados y suficientes.</t>
  </si>
  <si>
    <t>Actualizar el Plan de Emergencias General de la entidad incluyendo lo referente al Programa de Prevención de Emergencias y atención a desastres del SIC.</t>
  </si>
  <si>
    <t>Plan de Emergencias General actualizado.</t>
  </si>
  <si>
    <t>Se actualizó el plan de emergencia General de la entidad incluyendo lo referente al programa de prevención y emergencia y atención a desastres del SIC.</t>
  </si>
  <si>
    <t>https://bucaramangagovco-my.sharepoint.com/:b:/r/personal/controlinterno_bucaramanga_gov_co/Documents/ARCHIVO%20DIGITAL%20OCIG/2024/Plan%20de%20mejoramiento%20archvistico/CUARTO%20SEGUIMIENTO/7.%20SISTEMA%20INTEGRADO%20DE%20CONSERVACIO%CC%81N%20-SIC/OBJETIVO%209/Sistema%20Integrado%20de%20Conservaci%C3%B3n.%20Objetivo%209.%20Tarea%201.%20PL-SST-8700-170-004%20Plan%20GRDf.pdf?csf=1&amp;web=1&amp;e=RH1FAU</t>
  </si>
  <si>
    <t>Informe No 2
Periodo: noviembre 2023 a enero de 2024
26 de enero de 2024                       Informe No 4
Periodo: 27 de abril al 27 de julio de 2024</t>
  </si>
  <si>
    <t>Respecto a esta tarea la misma presentó avances para el cuarto informe y a vigencia 2024 está cumplido al 100%</t>
  </si>
  <si>
    <t>Realizar la recarga anual de los extintores de los depositos del Archivo Central (esta actividad surge de un proceso contractual que se realiza anualmente).</t>
  </si>
  <si>
    <t>Registro fotografico y ficha de recarga anual.</t>
  </si>
  <si>
    <t>Se remiten evidencias del mantenimiento y recarga anual de los extintores de los depósitos de Archivo Central, el cual en total cuenta con 4 extintores multipropósito ABC y 6 extintores C02 dando cumplimiento a la normatividad legal colombiana y con lo cual se logra un 100% de cumplimiento en esta tarea.</t>
  </si>
  <si>
    <t>Se anexan evidencias del mantenimiento y recarga de los extintores.</t>
  </si>
  <si>
    <t>Remitir oficio al área de recursos fisicos para solicitar evidencias y avances del proceso de mantenimiento de sistemas de detección de incendios.</t>
  </si>
  <si>
    <t>Oficio de solicitud de evidencias y avances del proceso de mantenimiento de sistemas de detección / Respuesta del oficio.</t>
  </si>
  <si>
    <t>Se remite evidencia de oficio 2-SSA-202312-00116340 que muestra solicitud de mantenimiento de sistemas de detección de incendios.</t>
  </si>
  <si>
    <t>Solicitud de mantenimiento del sistema de detección de incendios.</t>
  </si>
  <si>
    <t>AVANCE DEL PLAN DE CUMPLIMIENTO (ACCIONES)</t>
  </si>
  <si>
    <t xml:space="preserve">Acción </t>
  </si>
  <si>
    <t>%  TOTAL</t>
  </si>
  <si>
    <t>CUMPLIMIENTO DEL PLAN DE MEJORAMIENTO</t>
  </si>
  <si>
    <t>________</t>
  </si>
  <si>
    <t>sobre</t>
  </si>
  <si>
    <t>APROBÓ:</t>
  </si>
  <si>
    <t>Cómite Institucional de Gestión y Desempeño de la Administración Central de Bucaramanga</t>
  </si>
  <si>
    <t xml:space="preserve">REVISÓ: </t>
  </si>
  <si>
    <t>Secretaría Administrativa</t>
  </si>
  <si>
    <t>CONSOLIDÓ:</t>
  </si>
  <si>
    <t xml:space="preserve"> Área de Gestion Documental</t>
  </si>
  <si>
    <t>Acción Hallazgo 1</t>
  </si>
  <si>
    <t>Acción Hallazgo 2</t>
  </si>
  <si>
    <t>Acción Hallazgo 3</t>
  </si>
  <si>
    <t>Acción Hallazgo 4</t>
  </si>
  <si>
    <t>Acción Hallazgo 5</t>
  </si>
  <si>
    <t>Acción Hallazgo 6</t>
  </si>
  <si>
    <t>Acción Hallazgo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</si>
</sst>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m/d/yyyy;@"/>
    <numFmt numFmtId="165" formatCode="d/m/yyyy"/>
    <numFmt numFmtId="166" formatCode="0.0%"/>
  </numFmts>
  <fonts count="28">
    <font>
      <sz val="11"/>
      <color theme="1"/>
      <name val="Calibri"/>
      <charset val="134"/>
      <scheme val="minor"/>
    </font>
    <font>
      <sz val="10"/>
      <color theme="1"/>
      <name val="Arial"/>
      <family val="2"/>
    </font>
    <font>
      <sz val="9"/>
      <color theme="1"/>
      <name val="Arial"/>
      <family val="2"/>
    </font>
    <font>
      <u/>
      <sz val="11"/>
      <color theme="10"/>
      <name val="Calibri"/>
      <family val="2"/>
      <scheme val="minor"/>
    </font>
    <font>
      <sz val="10"/>
      <name val="Arial"/>
      <family val="2"/>
    </font>
    <font>
      <b/>
      <sz val="12"/>
      <name val="Arial"/>
      <family val="2"/>
    </font>
    <font>
      <sz val="12"/>
      <color theme="1"/>
      <name val="Arial"/>
      <family val="2"/>
    </font>
    <font>
      <sz val="12"/>
      <name val="Arial"/>
      <family val="2"/>
    </font>
    <font>
      <b/>
      <sz val="11"/>
      <color theme="1"/>
      <name val="Arial Narrow"/>
      <family val="2"/>
    </font>
    <font>
      <b/>
      <sz val="12"/>
      <color theme="1"/>
      <name val="Arial"/>
      <family val="2"/>
    </font>
    <font>
      <sz val="12"/>
      <color theme="1"/>
      <name val="Calibri"/>
      <family val="2"/>
      <scheme val="minor"/>
    </font>
    <font>
      <b/>
      <sz val="12"/>
      <color theme="1"/>
      <name val="Arial Narrow"/>
      <family val="2"/>
    </font>
    <font>
      <b/>
      <sz val="10"/>
      <name val="Arial"/>
      <family val="2"/>
    </font>
    <font>
      <sz val="10"/>
      <color indexed="8"/>
      <name val="Arial"/>
      <family val="2"/>
    </font>
    <font>
      <sz val="11"/>
      <color theme="1"/>
      <name val="Calibri"/>
      <family val="2"/>
      <scheme val="minor"/>
    </font>
    <font>
      <sz val="11"/>
      <name val="Arial"/>
      <family val="2"/>
    </font>
    <font>
      <b/>
      <sz val="11"/>
      <name val="Arial"/>
      <family val="2"/>
    </font>
    <font>
      <u/>
      <sz val="11"/>
      <name val="Arial"/>
      <family val="2"/>
    </font>
    <font>
      <b/>
      <sz val="11"/>
      <color rgb="FF000000"/>
      <name val="Arial"/>
      <family val="2"/>
    </font>
    <font>
      <sz val="11"/>
      <color rgb="FF000000"/>
      <name val="Arial"/>
      <family val="2"/>
    </font>
    <font>
      <b/>
      <sz val="11"/>
      <color rgb="FF000000"/>
      <name val="Arial Narrow"/>
      <family val="2"/>
    </font>
    <font>
      <sz val="11"/>
      <color rgb="FF000000"/>
      <name val="Calibri"/>
      <family val="2"/>
    </font>
    <font>
      <sz val="11"/>
      <color rgb="FFFF0000"/>
      <name val="Arial"/>
      <family val="2"/>
    </font>
    <font>
      <u/>
      <sz val="11"/>
      <color rgb="FF000000"/>
      <name val="Arial"/>
      <family val="2"/>
    </font>
    <font>
      <u/>
      <sz val="11"/>
      <color rgb="FF2F75B5"/>
      <name val="Arial"/>
      <family val="2"/>
    </font>
    <font>
      <sz val="11"/>
      <color theme="1"/>
      <name val="Arial"/>
      <family val="2"/>
    </font>
    <font>
      <b/>
      <sz val="12"/>
      <color rgb="FF000000"/>
      <name val="Arial"/>
      <family val="2"/>
    </font>
    <font>
      <sz val="12"/>
      <color rgb="FF000000"/>
      <name val="Arial"/>
      <family val="2"/>
    </font>
  </fonts>
  <fills count="9">
    <fill>
      <patternFill patternType="none"/>
    </fill>
    <fill>
      <patternFill patternType="gray125"/>
    </fill>
    <fill>
      <patternFill patternType="solid">
        <fgColor theme="4" tint="0.39985351115451523"/>
        <bgColor indexed="64"/>
      </patternFill>
    </fill>
    <fill>
      <patternFill patternType="solid">
        <fgColor theme="0"/>
        <bgColor indexed="64"/>
      </patternFill>
    </fill>
    <fill>
      <patternFill patternType="solid">
        <fgColor theme="0"/>
        <bgColor theme="0"/>
      </patternFill>
    </fill>
    <fill>
      <patternFill patternType="solid">
        <fgColor theme="4" tint="0.79985961485641044"/>
        <bgColor indexed="64"/>
      </patternFill>
    </fill>
    <fill>
      <patternFill patternType="solid">
        <fgColor rgb="FFFFFFFF"/>
        <bgColor rgb="FFFFFFFF"/>
      </patternFill>
    </fill>
    <fill>
      <patternFill patternType="solid">
        <fgColor theme="4" tint="0.59999389629810485"/>
        <bgColor indexed="64"/>
      </patternFill>
    </fill>
    <fill>
      <patternFill patternType="solid">
        <fgColor theme="4" tint="0.79998168889431442"/>
        <bgColor indexed="64"/>
      </patternFill>
    </fill>
  </fills>
  <borders count="104">
    <border>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style="thin">
        <color rgb="FF000000"/>
      </left>
      <right style="thin">
        <color rgb="FF000000"/>
      </right>
      <top/>
      <bottom/>
      <diagonal/>
    </border>
    <border>
      <left style="thin">
        <color rgb="FF000000"/>
      </left>
      <right/>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thin">
        <color auto="1"/>
      </top>
      <bottom/>
      <diagonal/>
    </border>
    <border>
      <left style="thin">
        <color auto="1"/>
      </left>
      <right style="thin">
        <color auto="1"/>
      </right>
      <top/>
      <bottom style="thin">
        <color rgb="FF000000"/>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rgb="FF000000"/>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rgb="FF000000"/>
      </left>
      <right style="medium">
        <color auto="1"/>
      </right>
      <top/>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thin">
        <color auto="1"/>
      </left>
      <right style="medium">
        <color auto="1"/>
      </right>
      <top/>
      <bottom style="thin">
        <color auto="1"/>
      </bottom>
      <diagonal/>
    </border>
    <border>
      <left style="thin">
        <color auto="1"/>
      </left>
      <right style="thin">
        <color auto="1"/>
      </right>
      <top style="thin">
        <color rgb="FF000000"/>
      </top>
      <bottom/>
      <diagonal/>
    </border>
    <border>
      <left style="thin">
        <color rgb="FF000000"/>
      </left>
      <right style="thin">
        <color rgb="FF000000"/>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bottom/>
      <diagonal/>
    </border>
    <border>
      <left style="thin">
        <color auto="1"/>
      </left>
      <right style="medium">
        <color rgb="FF000000"/>
      </right>
      <top style="thin">
        <color auto="1"/>
      </top>
      <bottom style="thin">
        <color auto="1"/>
      </bottom>
      <diagonal/>
    </border>
    <border>
      <left style="thin">
        <color auto="1"/>
      </left>
      <right style="thin">
        <color auto="1"/>
      </right>
      <top style="thin">
        <color auto="1"/>
      </top>
      <bottom style="medium">
        <color rgb="FF000000"/>
      </bottom>
      <diagonal/>
    </border>
    <border>
      <left style="thin">
        <color rgb="FF000000"/>
      </left>
      <right style="thin">
        <color rgb="FF000000"/>
      </right>
      <top style="thin">
        <color rgb="FF000000"/>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diagonal/>
    </border>
    <border>
      <left style="thin">
        <color rgb="FF000000"/>
      </left>
      <right/>
      <top/>
      <bottom style="thin">
        <color rgb="FF000000"/>
      </bottom>
      <diagonal/>
    </border>
    <border>
      <left style="thin">
        <color auto="1"/>
      </left>
      <right style="medium">
        <color rgb="FF000000"/>
      </right>
      <top/>
      <bottom style="thin">
        <color auto="1"/>
      </bottom>
      <diagonal/>
    </border>
    <border>
      <left style="thin">
        <color auto="1"/>
      </left>
      <right style="medium">
        <color rgb="FF000000"/>
      </right>
      <top style="medium">
        <color rgb="FF000000"/>
      </top>
      <bottom/>
      <diagonal/>
    </border>
    <border>
      <left style="thin">
        <color auto="1"/>
      </left>
      <right style="medium">
        <color rgb="FF000000"/>
      </right>
      <top/>
      <bottom/>
      <diagonal/>
    </border>
    <border>
      <left style="medium">
        <color rgb="FF000000"/>
      </left>
      <right style="thin">
        <color auto="1"/>
      </right>
      <top style="thin">
        <color auto="1"/>
      </top>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s>
  <cellStyleXfs count="4">
    <xf numFmtId="0" fontId="0" fillId="0" borderId="0"/>
    <xf numFmtId="9" fontId="14"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548">
    <xf numFmtId="0" fontId="0" fillId="0" borderId="0" xfId="0"/>
    <xf numFmtId="0" fontId="1" fillId="0" borderId="0" xfId="0" applyFont="1"/>
    <xf numFmtId="0" fontId="0" fillId="0" borderId="0" xfId="0" applyAlignment="1">
      <alignment horizontal="center"/>
    </xf>
    <xf numFmtId="49" fontId="0" fillId="0" borderId="0" xfId="0" applyNumberFormat="1" applyAlignment="1">
      <alignment horizontal="center"/>
    </xf>
    <xf numFmtId="49" fontId="0" fillId="0" borderId="0" xfId="0" applyNumberFormat="1"/>
    <xf numFmtId="0" fontId="0" fillId="0" borderId="0" xfId="0" applyAlignment="1">
      <alignment wrapText="1"/>
    </xf>
    <xf numFmtId="0" fontId="5" fillId="0" borderId="1" xfId="0" applyFont="1" applyBorder="1" applyAlignment="1">
      <alignment horizontal="right" vertical="center" wrapText="1"/>
    </xf>
    <xf numFmtId="0" fontId="5" fillId="0" borderId="3" xfId="0" applyFont="1" applyBorder="1" applyAlignment="1">
      <alignment horizontal="right" vertical="center" wrapText="1"/>
    </xf>
    <xf numFmtId="0" fontId="5"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5" fillId="0" borderId="4" xfId="0" applyFont="1" applyBorder="1" applyAlignment="1">
      <alignment horizontal="righ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center"/>
    </xf>
    <xf numFmtId="0" fontId="0" fillId="0" borderId="0" xfId="0" applyAlignment="1">
      <alignment vertical="center" wrapText="1"/>
    </xf>
    <xf numFmtId="0" fontId="9" fillId="0" borderId="0" xfId="0" applyFont="1" applyAlignment="1">
      <alignment horizontal="center" vertical="center" wrapText="1"/>
    </xf>
    <xf numFmtId="0" fontId="5" fillId="0" borderId="0" xfId="0" applyFont="1" applyAlignment="1">
      <alignment horizontal="right" vertical="center" wrapText="1"/>
    </xf>
    <xf numFmtId="0" fontId="7" fillId="0" borderId="0" xfId="0" applyFont="1" applyAlignment="1">
      <alignment horizontal="justify" vertical="center" wrapText="1"/>
    </xf>
    <xf numFmtId="0" fontId="10" fillId="0" borderId="4" xfId="0" applyFont="1" applyBorder="1"/>
    <xf numFmtId="0" fontId="6" fillId="0" borderId="4" xfId="0" applyFont="1" applyBorder="1"/>
    <xf numFmtId="0" fontId="1" fillId="0" borderId="0" xfId="0" applyFont="1" applyAlignment="1">
      <alignment horizontal="center"/>
    </xf>
    <xf numFmtId="10" fontId="7" fillId="0" borderId="0" xfId="0" applyNumberFormat="1" applyFont="1" applyAlignment="1">
      <alignment horizontal="center" vertical="center" wrapText="1"/>
    </xf>
    <xf numFmtId="0" fontId="11" fillId="0" borderId="0" xfId="0" applyFont="1" applyAlignment="1">
      <alignment vertical="center" wrapText="1"/>
    </xf>
    <xf numFmtId="10" fontId="5" fillId="0" borderId="0" xfId="0" applyNumberFormat="1" applyFont="1" applyAlignment="1">
      <alignment horizontal="center" vertical="center" wrapText="1"/>
    </xf>
    <xf numFmtId="9" fontId="5" fillId="0" borderId="0" xfId="0" applyNumberFormat="1" applyFont="1" applyAlignment="1">
      <alignment horizontal="center"/>
    </xf>
    <xf numFmtId="0" fontId="5" fillId="0" borderId="0" xfId="0" applyFont="1" applyAlignment="1">
      <alignment horizontal="justify" vertical="center" wrapText="1"/>
    </xf>
    <xf numFmtId="0" fontId="7" fillId="0" borderId="0" xfId="0" applyFont="1"/>
    <xf numFmtId="0" fontId="6" fillId="0" borderId="0" xfId="0" applyFont="1" applyAlignment="1">
      <alignment horizontal="left" vertical="center" wrapText="1"/>
    </xf>
    <xf numFmtId="0" fontId="6" fillId="0" borderId="6" xfId="0" applyFont="1" applyBorder="1"/>
    <xf numFmtId="0" fontId="6" fillId="0" borderId="8" xfId="0" applyFont="1" applyBorder="1"/>
    <xf numFmtId="0" fontId="5" fillId="0" borderId="8" xfId="0" applyFont="1" applyBorder="1" applyAlignment="1">
      <alignment horizontal="right" vertical="center" wrapText="1"/>
    </xf>
    <xf numFmtId="0" fontId="6" fillId="0" borderId="8" xfId="0" applyFont="1" applyBorder="1" applyAlignment="1">
      <alignment horizontal="left" vertical="center" wrapText="1"/>
    </xf>
    <xf numFmtId="0" fontId="10" fillId="0" borderId="0" xfId="0" applyFont="1"/>
    <xf numFmtId="0" fontId="6" fillId="0" borderId="0" xfId="0" applyFont="1"/>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3" xfId="0" applyNumberFormat="1" applyFont="1" applyBorder="1" applyAlignment="1">
      <alignment horizontal="justify" vertical="center" wrapText="1"/>
    </xf>
    <xf numFmtId="0" fontId="1" fillId="0" borderId="3" xfId="0" applyFont="1" applyBorder="1" applyAlignment="1">
      <alignment horizontal="justify"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center"/>
    </xf>
    <xf numFmtId="49" fontId="6" fillId="0" borderId="0" xfId="0" applyNumberFormat="1" applyFont="1" applyAlignment="1">
      <alignment horizontal="center"/>
    </xf>
    <xf numFmtId="49" fontId="6" fillId="0" borderId="0" xfId="0" applyNumberFormat="1" applyFont="1"/>
    <xf numFmtId="0" fontId="12" fillId="0" borderId="0" xfId="0" applyFont="1" applyAlignment="1">
      <alignment horizontal="center" vertical="center" wrapText="1"/>
    </xf>
    <xf numFmtId="9" fontId="4" fillId="0" borderId="0" xfId="1" applyFont="1" applyFill="1" applyBorder="1" applyAlignment="1">
      <alignment horizontal="center" vertical="center" wrapText="1"/>
    </xf>
    <xf numFmtId="49" fontId="7" fillId="0" borderId="0" xfId="0" applyNumberFormat="1" applyFont="1" applyAlignment="1">
      <alignment horizontal="center"/>
    </xf>
    <xf numFmtId="0" fontId="5" fillId="0" borderId="0" xfId="0" applyFont="1" applyAlignment="1">
      <alignment vertical="center" wrapText="1"/>
    </xf>
    <xf numFmtId="49" fontId="5" fillId="0" borderId="0" xfId="0" applyNumberFormat="1" applyFont="1" applyAlignment="1">
      <alignment vertical="center" wrapText="1"/>
    </xf>
    <xf numFmtId="0" fontId="6" fillId="0" borderId="8" xfId="0" applyFont="1" applyBorder="1" applyAlignment="1">
      <alignment horizontal="center"/>
    </xf>
    <xf numFmtId="49" fontId="6" fillId="0" borderId="8" xfId="0" applyNumberFormat="1" applyFont="1" applyBorder="1" applyAlignment="1">
      <alignment horizontal="center"/>
    </xf>
    <xf numFmtId="49" fontId="6" fillId="0" borderId="8" xfId="0" applyNumberFormat="1" applyFont="1" applyBorder="1"/>
    <xf numFmtId="9" fontId="4" fillId="0" borderId="8" xfId="1" applyFont="1" applyFill="1" applyBorder="1" applyAlignment="1">
      <alignment horizontal="center" vertical="center" wrapText="1"/>
    </xf>
    <xf numFmtId="0" fontId="1" fillId="0" borderId="8" xfId="0" applyFont="1" applyBorder="1"/>
    <xf numFmtId="0" fontId="13" fillId="0" borderId="3" xfId="0" applyFont="1" applyBorder="1" applyAlignment="1">
      <alignment horizontal="justify" vertical="center" wrapText="1"/>
    </xf>
    <xf numFmtId="0" fontId="13" fillId="0" borderId="2" xfId="0" applyFont="1" applyBorder="1" applyAlignment="1">
      <alignment horizontal="justify" vertical="center" wrapText="1"/>
    </xf>
    <xf numFmtId="0" fontId="13" fillId="0" borderId="0" xfId="0" applyFont="1" applyAlignment="1">
      <alignment horizontal="justify" vertical="center" wrapText="1"/>
    </xf>
    <xf numFmtId="0" fontId="13" fillId="0" borderId="5" xfId="0" applyFont="1" applyBorder="1" applyAlignment="1">
      <alignment horizontal="justify" vertical="center" wrapText="1"/>
    </xf>
    <xf numFmtId="0" fontId="0" fillId="0" borderId="5" xfId="0" applyBorder="1"/>
    <xf numFmtId="0" fontId="1" fillId="0" borderId="5" xfId="0" applyFont="1" applyBorder="1"/>
    <xf numFmtId="0" fontId="1" fillId="0" borderId="7" xfId="0" applyFont="1" applyBorder="1"/>
    <xf numFmtId="0" fontId="9" fillId="0" borderId="0" xfId="0" applyFont="1" applyAlignment="1">
      <alignment horizontal="center" vertical="center"/>
    </xf>
    <xf numFmtId="0" fontId="16" fillId="0" borderId="14" xfId="0" applyFont="1" applyBorder="1" applyAlignment="1">
      <alignment vertical="center"/>
    </xf>
    <xf numFmtId="0" fontId="15" fillId="0" borderId="14" xfId="0" applyFont="1" applyBorder="1" applyAlignment="1">
      <alignment vertical="center"/>
    </xf>
    <xf numFmtId="0" fontId="15" fillId="0" borderId="16" xfId="0" applyFont="1" applyBorder="1" applyAlignment="1">
      <alignment vertical="center"/>
    </xf>
    <xf numFmtId="0" fontId="15" fillId="0" borderId="16" xfId="0" applyFont="1" applyBorder="1" applyAlignment="1">
      <alignment vertical="center" wrapText="1"/>
    </xf>
    <xf numFmtId="0" fontId="15" fillId="0" borderId="50" xfId="0" applyFont="1" applyBorder="1" applyAlignment="1">
      <alignment vertical="center"/>
    </xf>
    <xf numFmtId="0" fontId="16" fillId="0" borderId="20" xfId="0" applyFont="1" applyBorder="1" applyAlignment="1">
      <alignment vertical="center"/>
    </xf>
    <xf numFmtId="0" fontId="16" fillId="0" borderId="51" xfId="0" applyFont="1" applyBorder="1" applyAlignment="1">
      <alignment vertical="center"/>
    </xf>
    <xf numFmtId="0" fontId="16" fillId="2" borderId="25" xfId="0" applyFont="1" applyFill="1" applyBorder="1" applyAlignment="1">
      <alignment horizontal="center" vertical="center" wrapText="1"/>
    </xf>
    <xf numFmtId="0" fontId="16" fillId="2" borderId="26" xfId="0" applyFont="1" applyFill="1" applyBorder="1" applyAlignment="1">
      <alignment horizontal="center" vertical="center" wrapText="1"/>
    </xf>
    <xf numFmtId="9" fontId="15" fillId="3" borderId="29" xfId="0" applyNumberFormat="1" applyFont="1" applyFill="1" applyBorder="1" applyAlignment="1" applyProtection="1">
      <alignment horizontal="center" vertical="center" wrapText="1"/>
      <protection locked="0"/>
    </xf>
    <xf numFmtId="0" fontId="15" fillId="3" borderId="29" xfId="0" applyFont="1" applyFill="1" applyBorder="1" applyAlignment="1">
      <alignment horizontal="center" vertical="center" wrapText="1"/>
    </xf>
    <xf numFmtId="0" fontId="15" fillId="3" borderId="23" xfId="0" applyFont="1" applyFill="1" applyBorder="1" applyAlignment="1">
      <alignment horizontal="center" vertical="center"/>
    </xf>
    <xf numFmtId="0" fontId="15" fillId="3" borderId="32"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14" fontId="15" fillId="3" borderId="31" xfId="0" applyNumberFormat="1" applyFont="1" applyFill="1" applyBorder="1" applyAlignment="1">
      <alignment horizontal="center" vertical="center" wrapText="1"/>
    </xf>
    <xf numFmtId="1" fontId="15" fillId="3" borderId="14" xfId="0" applyNumberFormat="1" applyFont="1" applyFill="1" applyBorder="1" applyAlignment="1" applyProtection="1">
      <alignment horizontal="center" vertical="center" wrapText="1"/>
      <protection locked="0"/>
    </xf>
    <xf numFmtId="9" fontId="15" fillId="3" borderId="14" xfId="0" applyNumberFormat="1" applyFont="1" applyFill="1" applyBorder="1" applyAlignment="1" applyProtection="1">
      <alignment horizontal="center" vertical="center" wrapText="1"/>
      <protection locked="0"/>
    </xf>
    <xf numFmtId="49" fontId="15" fillId="3" borderId="14" xfId="0" applyNumberFormat="1"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54" xfId="0" applyFont="1" applyFill="1" applyBorder="1" applyAlignment="1">
      <alignment horizontal="center" vertical="center"/>
    </xf>
    <xf numFmtId="0" fontId="15" fillId="0" borderId="14" xfId="0" applyFont="1" applyBorder="1" applyAlignment="1" applyProtection="1">
      <alignment horizontal="center" vertical="center" wrapText="1"/>
      <protection locked="0"/>
    </xf>
    <xf numFmtId="14" fontId="15" fillId="3" borderId="14" xfId="0" applyNumberFormat="1" applyFont="1" applyFill="1" applyBorder="1" applyAlignment="1">
      <alignment horizontal="center" vertical="center" wrapText="1"/>
    </xf>
    <xf numFmtId="9" fontId="15" fillId="3" borderId="14" xfId="1" applyFont="1" applyFill="1" applyBorder="1" applyAlignment="1" applyProtection="1">
      <alignment horizontal="center" vertical="center" wrapText="1"/>
      <protection locked="0"/>
    </xf>
    <xf numFmtId="49" fontId="15" fillId="3" borderId="14" xfId="0" applyNumberFormat="1" applyFont="1" applyFill="1" applyBorder="1" applyAlignment="1" applyProtection="1">
      <alignment horizontal="center" vertical="center" wrapText="1"/>
      <protection locked="0"/>
    </xf>
    <xf numFmtId="14" fontId="15" fillId="0" borderId="14" xfId="0" applyNumberFormat="1" applyFont="1" applyBorder="1" applyAlignment="1">
      <alignment horizontal="center" vertical="center" wrapText="1"/>
    </xf>
    <xf numFmtId="49" fontId="15" fillId="3" borderId="32" xfId="0" applyNumberFormat="1" applyFont="1" applyFill="1" applyBorder="1" applyAlignment="1" applyProtection="1">
      <alignment horizontal="center" vertical="center" wrapText="1"/>
      <protection locked="0"/>
    </xf>
    <xf numFmtId="9" fontId="15" fillId="0" borderId="14" xfId="0" applyNumberFormat="1" applyFont="1" applyBorder="1" applyAlignment="1" applyProtection="1">
      <alignment horizontal="center" vertical="center" wrapText="1"/>
      <protection locked="0"/>
    </xf>
    <xf numFmtId="0" fontId="15" fillId="0" borderId="14" xfId="0" applyFont="1" applyBorder="1" applyAlignment="1">
      <alignment horizontal="center" vertical="center" wrapText="1"/>
    </xf>
    <xf numFmtId="0" fontId="15" fillId="0" borderId="54" xfId="0" applyFont="1" applyBorder="1" applyAlignment="1">
      <alignment horizontal="center" vertical="center"/>
    </xf>
    <xf numFmtId="0" fontId="15" fillId="0" borderId="35" xfId="0" applyFont="1" applyBorder="1" applyAlignment="1" applyProtection="1">
      <alignment horizontal="center" vertical="center" wrapText="1"/>
      <protection locked="0"/>
    </xf>
    <xf numFmtId="14" fontId="15" fillId="3" borderId="35" xfId="0" applyNumberFormat="1" applyFont="1" applyFill="1" applyBorder="1" applyAlignment="1">
      <alignment horizontal="center" vertical="center" wrapText="1"/>
    </xf>
    <xf numFmtId="0" fontId="15" fillId="0" borderId="29" xfId="0" applyFont="1" applyBorder="1" applyAlignment="1" applyProtection="1">
      <alignment horizontal="center" vertical="center" wrapText="1"/>
      <protection locked="0"/>
    </xf>
    <xf numFmtId="14" fontId="15" fillId="0" borderId="29" xfId="0" applyNumberFormat="1" applyFont="1" applyBorder="1" applyAlignment="1">
      <alignment horizontal="center" vertical="center" wrapText="1"/>
    </xf>
    <xf numFmtId="49" fontId="15" fillId="0" borderId="14" xfId="0" applyNumberFormat="1" applyFont="1" applyBorder="1" applyAlignment="1">
      <alignment horizontal="center" vertical="center" wrapText="1"/>
    </xf>
    <xf numFmtId="49" fontId="15" fillId="0" borderId="14" xfId="0" applyNumberFormat="1"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5" fillId="0" borderId="57" xfId="0" applyFont="1" applyBorder="1" applyAlignment="1">
      <alignment horizontal="center" vertical="center" wrapText="1"/>
    </xf>
    <xf numFmtId="1" fontId="15" fillId="0" borderId="14" xfId="0" applyNumberFormat="1"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protection locked="0"/>
    </xf>
    <xf numFmtId="49" fontId="15" fillId="0" borderId="32" xfId="1" applyNumberFormat="1" applyFont="1" applyFill="1" applyBorder="1" applyAlignment="1" applyProtection="1">
      <alignment horizontal="center" vertical="center" wrapText="1"/>
      <protection locked="0"/>
    </xf>
    <xf numFmtId="1" fontId="15" fillId="0" borderId="35" xfId="0" applyNumberFormat="1" applyFont="1" applyBorder="1" applyAlignment="1" applyProtection="1">
      <alignment horizontal="center" vertical="center" wrapText="1"/>
      <protection locked="0"/>
    </xf>
    <xf numFmtId="49" fontId="15" fillId="3" borderId="14" xfId="0" applyNumberFormat="1" applyFont="1" applyFill="1" applyBorder="1" applyAlignment="1" applyProtection="1">
      <alignment horizontal="left" vertical="center" wrapText="1"/>
      <protection locked="0"/>
    </xf>
    <xf numFmtId="0" fontId="16" fillId="3" borderId="14" xfId="0" applyFont="1" applyFill="1" applyBorder="1" applyAlignment="1">
      <alignment horizontal="center" vertical="center" wrapText="1"/>
    </xf>
    <xf numFmtId="49" fontId="15" fillId="0" borderId="14" xfId="1" applyNumberFormat="1" applyFont="1" applyFill="1" applyBorder="1" applyAlignment="1" applyProtection="1">
      <alignment horizontal="center" vertical="center" wrapText="1"/>
      <protection locked="0"/>
    </xf>
    <xf numFmtId="49" fontId="15" fillId="0" borderId="37" xfId="0" applyNumberFormat="1" applyFont="1" applyBorder="1" applyAlignment="1" applyProtection="1">
      <alignment horizontal="center" vertical="center" wrapText="1"/>
      <protection locked="0"/>
    </xf>
    <xf numFmtId="0" fontId="15" fillId="0" borderId="54" xfId="0" applyFont="1" applyBorder="1" applyAlignment="1">
      <alignment vertical="center" wrapText="1"/>
    </xf>
    <xf numFmtId="14" fontId="15" fillId="0" borderId="37" xfId="0" applyNumberFormat="1" applyFont="1" applyBorder="1" applyAlignment="1">
      <alignment horizontal="center" vertical="center" wrapText="1"/>
    </xf>
    <xf numFmtId="14" fontId="15" fillId="3" borderId="32" xfId="0" applyNumberFormat="1" applyFont="1" applyFill="1" applyBorder="1" applyAlignment="1">
      <alignment horizontal="center" vertical="center" wrapText="1"/>
    </xf>
    <xf numFmtId="1" fontId="15" fillId="0" borderId="31" xfId="0" applyNumberFormat="1" applyFont="1" applyBorder="1" applyAlignment="1" applyProtection="1">
      <alignment vertical="center" wrapText="1"/>
      <protection locked="0"/>
    </xf>
    <xf numFmtId="49" fontId="15" fillId="0" borderId="37" xfId="1" applyNumberFormat="1" applyFont="1" applyFill="1" applyBorder="1" applyAlignment="1" applyProtection="1">
      <alignment horizontal="center" vertical="center" wrapText="1"/>
      <protection locked="0"/>
    </xf>
    <xf numFmtId="0" fontId="15" fillId="0" borderId="37" xfId="0" applyFont="1" applyBorder="1" applyAlignment="1">
      <alignment horizontal="center" vertical="center" wrapText="1"/>
    </xf>
    <xf numFmtId="1" fontId="15" fillId="0" borderId="37" xfId="0" applyNumberFormat="1" applyFont="1" applyBorder="1" applyAlignment="1" applyProtection="1">
      <alignment horizontal="center" vertical="center" wrapText="1"/>
      <protection locked="0"/>
    </xf>
    <xf numFmtId="1" fontId="15" fillId="0" borderId="28" xfId="0" applyNumberFormat="1" applyFont="1" applyBorder="1" applyAlignment="1" applyProtection="1">
      <alignment horizontal="center" vertical="center" wrapText="1"/>
      <protection locked="0"/>
    </xf>
    <xf numFmtId="1" fontId="15" fillId="0" borderId="31" xfId="0" applyNumberFormat="1" applyFont="1" applyBorder="1" applyAlignment="1" applyProtection="1">
      <alignment horizontal="center" vertical="center" wrapText="1"/>
      <protection locked="0"/>
    </xf>
    <xf numFmtId="0" fontId="15" fillId="0" borderId="54" xfId="0" applyFont="1" applyBorder="1"/>
    <xf numFmtId="0" fontId="15" fillId="0" borderId="26" xfId="0" applyFont="1" applyBorder="1"/>
    <xf numFmtId="0" fontId="15" fillId="3" borderId="29" xfId="0" applyFont="1" applyFill="1" applyBorder="1" applyAlignment="1" applyProtection="1">
      <alignment horizontal="center" vertical="center" wrapText="1"/>
      <protection locked="0"/>
    </xf>
    <xf numFmtId="49" fontId="15" fillId="3" borderId="29" xfId="0" applyNumberFormat="1" applyFont="1" applyFill="1" applyBorder="1" applyAlignment="1" applyProtection="1">
      <alignment horizontal="center" vertical="center" wrapText="1"/>
      <protection locked="0"/>
    </xf>
    <xf numFmtId="0" fontId="15" fillId="3" borderId="15" xfId="0" applyFont="1" applyFill="1" applyBorder="1" applyAlignment="1" applyProtection="1">
      <alignment horizontal="center" vertical="center" wrapText="1"/>
      <protection locked="0"/>
    </xf>
    <xf numFmtId="0" fontId="15" fillId="0" borderId="59" xfId="0" applyFont="1" applyBorder="1" applyAlignment="1" applyProtection="1">
      <alignment horizontal="center" vertical="center" wrapText="1"/>
      <protection locked="0"/>
    </xf>
    <xf numFmtId="0" fontId="16" fillId="3" borderId="32" xfId="0" applyFont="1" applyFill="1" applyBorder="1" applyAlignment="1">
      <alignment horizontal="center" vertical="center" wrapText="1"/>
    </xf>
    <xf numFmtId="0" fontId="16" fillId="3" borderId="61" xfId="0" applyFont="1" applyFill="1" applyBorder="1" applyAlignment="1">
      <alignment horizontal="center" vertical="center"/>
    </xf>
    <xf numFmtId="0" fontId="16" fillId="3" borderId="54" xfId="0" applyFont="1" applyFill="1" applyBorder="1" applyAlignment="1">
      <alignment horizontal="center" vertical="center"/>
    </xf>
    <xf numFmtId="49" fontId="15" fillId="3" borderId="14" xfId="1" applyNumberFormat="1" applyFont="1" applyFill="1" applyBorder="1" applyAlignment="1" applyProtection="1">
      <alignment horizontal="center" vertical="center" wrapText="1"/>
      <protection locked="0"/>
    </xf>
    <xf numFmtId="0" fontId="15" fillId="3" borderId="35" xfId="0" applyFont="1" applyFill="1" applyBorder="1" applyAlignment="1" applyProtection="1">
      <alignment horizontal="center" vertical="center" wrapText="1"/>
      <protection locked="0"/>
    </xf>
    <xf numFmtId="49" fontId="15" fillId="3" borderId="35" xfId="1" applyNumberFormat="1" applyFont="1" applyFill="1" applyBorder="1" applyAlignment="1" applyProtection="1">
      <alignment horizontal="center" vertical="center" wrapText="1"/>
      <protection locked="0"/>
    </xf>
    <xf numFmtId="0" fontId="15" fillId="3" borderId="35" xfId="0" applyFont="1" applyFill="1" applyBorder="1" applyAlignment="1">
      <alignment horizontal="center" vertical="center" wrapText="1"/>
    </xf>
    <xf numFmtId="0" fontId="15" fillId="3" borderId="56" xfId="0" applyFont="1" applyFill="1" applyBorder="1" applyAlignment="1">
      <alignment horizontal="center" vertical="center"/>
    </xf>
    <xf numFmtId="0" fontId="17" fillId="0" borderId="14" xfId="2" applyFont="1" applyBorder="1" applyAlignment="1">
      <alignment horizontal="center" vertical="center" wrapText="1"/>
    </xf>
    <xf numFmtId="14" fontId="15" fillId="0" borderId="14" xfId="0" applyNumberFormat="1" applyFont="1" applyBorder="1" applyAlignment="1">
      <alignment horizontal="center" vertical="center"/>
    </xf>
    <xf numFmtId="164" fontId="15" fillId="0" borderId="14" xfId="0" applyNumberFormat="1" applyFont="1" applyBorder="1" applyAlignment="1">
      <alignment horizontal="center" vertical="center" wrapText="1"/>
    </xf>
    <xf numFmtId="0" fontId="17" fillId="3" borderId="29" xfId="2" applyFont="1" applyFill="1" applyBorder="1" applyAlignment="1" applyProtection="1">
      <alignment horizontal="center" vertical="center" wrapText="1"/>
      <protection locked="0"/>
    </xf>
    <xf numFmtId="0" fontId="17" fillId="3" borderId="14" xfId="2" applyFont="1" applyFill="1" applyBorder="1" applyAlignment="1" applyProtection="1">
      <alignment horizontal="center" vertical="center" wrapText="1"/>
      <protection locked="0"/>
    </xf>
    <xf numFmtId="0" fontId="15" fillId="0" borderId="14" xfId="0" applyFont="1" applyBorder="1" applyAlignment="1">
      <alignment horizontal="center" vertical="center"/>
    </xf>
    <xf numFmtId="0" fontId="15" fillId="0" borderId="40" xfId="0" applyFont="1" applyBorder="1" applyAlignment="1">
      <alignment horizontal="center" vertical="center" wrapText="1"/>
    </xf>
    <xf numFmtId="14" fontId="15" fillId="0" borderId="32" xfId="0" applyNumberFormat="1" applyFont="1" applyBorder="1" applyAlignment="1">
      <alignment horizontal="center" vertical="center"/>
    </xf>
    <xf numFmtId="49" fontId="15" fillId="0" borderId="40" xfId="0" applyNumberFormat="1" applyFont="1" applyBorder="1" applyAlignment="1">
      <alignment horizontal="center" vertical="center" wrapText="1"/>
    </xf>
    <xf numFmtId="0" fontId="17" fillId="4" borderId="40" xfId="2"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5" fillId="0" borderId="58" xfId="0" applyFont="1" applyBorder="1" applyAlignment="1">
      <alignment horizontal="center" vertical="center" wrapText="1"/>
    </xf>
    <xf numFmtId="164" fontId="15" fillId="0" borderId="14" xfId="0" applyNumberFormat="1" applyFont="1" applyBorder="1" applyAlignment="1">
      <alignment horizontal="center" vertical="center"/>
    </xf>
    <xf numFmtId="0" fontId="17" fillId="4" borderId="14" xfId="2"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5" fillId="4" borderId="14" xfId="0" applyFont="1" applyFill="1" applyBorder="1" applyAlignment="1">
      <alignment horizontal="center" vertical="center" wrapText="1"/>
    </xf>
    <xf numFmtId="165" fontId="15" fillId="0" borderId="14" xfId="0" applyNumberFormat="1" applyFont="1" applyBorder="1" applyAlignment="1">
      <alignment horizontal="center" vertical="center" wrapText="1"/>
    </xf>
    <xf numFmtId="165" fontId="15" fillId="3" borderId="14" xfId="0" applyNumberFormat="1"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37" xfId="0" applyFont="1" applyFill="1" applyBorder="1" applyAlignment="1">
      <alignment horizontal="center" vertical="center" wrapText="1"/>
    </xf>
    <xf numFmtId="165" fontId="15" fillId="0" borderId="37" xfId="0" applyNumberFormat="1" applyFont="1" applyBorder="1" applyAlignment="1">
      <alignment horizontal="center" vertical="center" wrapText="1"/>
    </xf>
    <xf numFmtId="49" fontId="15" fillId="0" borderId="37" xfId="0" applyNumberFormat="1" applyFont="1" applyBorder="1" applyAlignment="1">
      <alignment horizontal="center" vertical="center" wrapText="1"/>
    </xf>
    <xf numFmtId="0" fontId="17" fillId="3" borderId="14" xfId="2" applyFont="1" applyFill="1" applyBorder="1" applyAlignment="1">
      <alignment horizontal="center" vertical="center" wrapText="1"/>
    </xf>
    <xf numFmtId="14" fontId="15" fillId="3" borderId="14" xfId="0" applyNumberFormat="1" applyFont="1" applyFill="1" applyBorder="1" applyAlignment="1">
      <alignment horizontal="center" vertical="center"/>
    </xf>
    <xf numFmtId="0" fontId="17" fillId="0" borderId="14" xfId="0" applyFont="1" applyBorder="1" applyAlignment="1">
      <alignment horizontal="center" vertical="center" wrapText="1"/>
    </xf>
    <xf numFmtId="14" fontId="15" fillId="3" borderId="35" xfId="0" applyNumberFormat="1" applyFont="1" applyFill="1" applyBorder="1" applyAlignment="1">
      <alignment horizontal="center" vertical="center"/>
    </xf>
    <xf numFmtId="166" fontId="15" fillId="0" borderId="16" xfId="0" applyNumberFormat="1" applyFont="1" applyBorder="1" applyAlignment="1">
      <alignment vertical="center"/>
    </xf>
    <xf numFmtId="166" fontId="15" fillId="3" borderId="31" xfId="0" applyNumberFormat="1" applyFont="1" applyFill="1" applyBorder="1" applyAlignment="1" applyProtection="1">
      <alignment horizontal="center" vertical="center" wrapText="1"/>
      <protection locked="0"/>
    </xf>
    <xf numFmtId="166" fontId="15" fillId="3" borderId="14" xfId="0" applyNumberFormat="1" applyFont="1" applyFill="1" applyBorder="1" applyAlignment="1" applyProtection="1">
      <alignment horizontal="center" vertical="center" wrapText="1"/>
      <protection locked="0"/>
    </xf>
    <xf numFmtId="166" fontId="15" fillId="0" borderId="14" xfId="0" applyNumberFormat="1" applyFont="1" applyBorder="1" applyAlignment="1" applyProtection="1">
      <alignment horizontal="center" vertical="center" wrapText="1"/>
      <protection locked="0"/>
    </xf>
    <xf numFmtId="166" fontId="15" fillId="0" borderId="40" xfId="0" applyNumberFormat="1" applyFont="1" applyBorder="1" applyAlignment="1">
      <alignment horizontal="center" vertical="center" wrapText="1"/>
    </xf>
    <xf numFmtId="166" fontId="15" fillId="0" borderId="14" xfId="0" applyNumberFormat="1" applyFont="1" applyBorder="1" applyAlignment="1">
      <alignment horizontal="center" vertical="center" wrapText="1"/>
    </xf>
    <xf numFmtId="166" fontId="15" fillId="0" borderId="14" xfId="0" applyNumberFormat="1" applyFont="1" applyBorder="1" applyAlignment="1">
      <alignment horizontal="center" vertical="center"/>
    </xf>
    <xf numFmtId="166" fontId="6" fillId="0" borderId="3" xfId="0" applyNumberFormat="1" applyFont="1" applyBorder="1" applyAlignment="1">
      <alignment horizontal="justify" vertical="center" wrapText="1"/>
    </xf>
    <xf numFmtId="166" fontId="6" fillId="0" borderId="0" xfId="0" applyNumberFormat="1" applyFont="1" applyAlignment="1">
      <alignment horizontal="justify" vertical="center" wrapText="1"/>
    </xf>
    <xf numFmtId="166" fontId="6" fillId="0" borderId="0" xfId="0" applyNumberFormat="1" applyFont="1"/>
    <xf numFmtId="166" fontId="5" fillId="0" borderId="0" xfId="0" applyNumberFormat="1" applyFont="1" applyAlignment="1">
      <alignment horizontal="center"/>
    </xf>
    <xf numFmtId="166" fontId="7" fillId="0" borderId="0" xfId="0" applyNumberFormat="1" applyFont="1" applyAlignment="1">
      <alignment horizontal="center"/>
    </xf>
    <xf numFmtId="166" fontId="5" fillId="0" borderId="0" xfId="0" applyNumberFormat="1" applyFont="1" applyAlignment="1">
      <alignment vertical="center" wrapText="1"/>
    </xf>
    <xf numFmtId="166" fontId="6" fillId="0" borderId="8" xfId="0" applyNumberFormat="1" applyFont="1" applyBorder="1"/>
    <xf numFmtId="166" fontId="0" fillId="0" borderId="0" xfId="0" applyNumberFormat="1"/>
    <xf numFmtId="166" fontId="15" fillId="0" borderId="32" xfId="0" applyNumberFormat="1" applyFont="1" applyBorder="1" applyAlignment="1">
      <alignment horizontal="center" vertical="center" wrapText="1"/>
    </xf>
    <xf numFmtId="166" fontId="15" fillId="0" borderId="63" xfId="0" applyNumberFormat="1" applyFont="1" applyBorder="1" applyAlignment="1">
      <alignment horizontal="center" vertical="center" wrapText="1"/>
    </xf>
    <xf numFmtId="166" fontId="15" fillId="0" borderId="32" xfId="0" applyNumberFormat="1" applyFont="1" applyBorder="1" applyAlignment="1">
      <alignment horizontal="center" vertical="center"/>
    </xf>
    <xf numFmtId="166" fontId="15" fillId="0" borderId="35" xfId="0" applyNumberFormat="1" applyFont="1" applyBorder="1" applyAlignment="1">
      <alignment horizontal="center" vertical="center" wrapText="1"/>
    </xf>
    <xf numFmtId="49" fontId="15" fillId="0" borderId="14" xfId="0" applyNumberFormat="1" applyFont="1" applyBorder="1" applyAlignment="1">
      <alignment horizontal="center" vertical="center"/>
    </xf>
    <xf numFmtId="10" fontId="5" fillId="0" borderId="3" xfId="0" applyNumberFormat="1" applyFont="1" applyBorder="1" applyAlignment="1">
      <alignment horizontal="center" vertical="center" wrapText="1"/>
    </xf>
    <xf numFmtId="0" fontId="6" fillId="0" borderId="0" xfId="0" applyFont="1" applyAlignment="1">
      <alignment horizontal="right" vertical="center" wrapText="1"/>
    </xf>
    <xf numFmtId="0" fontId="15" fillId="3" borderId="37" xfId="0" applyFont="1" applyFill="1" applyBorder="1" applyAlignment="1" applyProtection="1">
      <alignment horizontal="center" vertical="center" wrapText="1"/>
      <protection locked="0"/>
    </xf>
    <xf numFmtId="0" fontId="18" fillId="0" borderId="64" xfId="0" applyFont="1" applyBorder="1" applyAlignment="1">
      <alignment wrapText="1"/>
    </xf>
    <xf numFmtId="0" fontId="18" fillId="0" borderId="65" xfId="0" applyFont="1" applyBorder="1" applyAlignment="1">
      <alignment wrapText="1"/>
    </xf>
    <xf numFmtId="0" fontId="19" fillId="0" borderId="65" xfId="0" applyFont="1" applyBorder="1" applyAlignment="1">
      <alignment wrapText="1"/>
    </xf>
    <xf numFmtId="0" fontId="19" fillId="0" borderId="66" xfId="0" applyFont="1" applyBorder="1" applyAlignment="1">
      <alignment wrapText="1"/>
    </xf>
    <xf numFmtId="0" fontId="18" fillId="0" borderId="67" xfId="0" applyFont="1" applyBorder="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xf numFmtId="0" fontId="19" fillId="0" borderId="68" xfId="0" applyFont="1" applyBorder="1" applyAlignment="1">
      <alignment wrapText="1"/>
    </xf>
    <xf numFmtId="0" fontId="21" fillId="0" borderId="0" xfId="0" applyFont="1" applyAlignment="1">
      <alignment wrapText="1"/>
    </xf>
    <xf numFmtId="0" fontId="21" fillId="0" borderId="67" xfId="0" applyFont="1" applyBorder="1"/>
    <xf numFmtId="0" fontId="21" fillId="0" borderId="0" xfId="0" applyFont="1"/>
    <xf numFmtId="0" fontId="21" fillId="0" borderId="68" xfId="0" applyFont="1" applyBorder="1"/>
    <xf numFmtId="0" fontId="19" fillId="0" borderId="67" xfId="0" applyFont="1" applyBorder="1"/>
    <xf numFmtId="0" fontId="18" fillId="0" borderId="0" xfId="0" applyFont="1"/>
    <xf numFmtId="0" fontId="19" fillId="0" borderId="68" xfId="0" applyFont="1" applyBorder="1"/>
    <xf numFmtId="9" fontId="18" fillId="0" borderId="0" xfId="0" applyNumberFormat="1" applyFont="1"/>
    <xf numFmtId="0" fontId="19" fillId="0" borderId="69" xfId="0" applyFont="1" applyBorder="1"/>
    <xf numFmtId="0" fontId="19" fillId="0" borderId="60" xfId="0" applyFont="1" applyBorder="1"/>
    <xf numFmtId="0" fontId="18" fillId="0" borderId="60" xfId="0" applyFont="1" applyBorder="1" applyAlignment="1">
      <alignment wrapText="1"/>
    </xf>
    <xf numFmtId="0" fontId="19" fillId="0" borderId="60" xfId="0" applyFont="1" applyBorder="1" applyAlignment="1">
      <alignment wrapText="1"/>
    </xf>
    <xf numFmtId="0" fontId="19" fillId="0" borderId="70" xfId="0" applyFont="1" applyBorder="1"/>
    <xf numFmtId="166" fontId="19" fillId="0" borderId="0" xfId="0" applyNumberFormat="1" applyFont="1" applyAlignment="1">
      <alignment wrapText="1"/>
    </xf>
    <xf numFmtId="166" fontId="19" fillId="0" borderId="0" xfId="0" applyNumberFormat="1" applyFont="1"/>
    <xf numFmtId="0" fontId="15" fillId="0" borderId="32" xfId="0" applyFont="1" applyBorder="1" applyAlignment="1">
      <alignment horizontal="center" vertical="center" wrapText="1"/>
    </xf>
    <xf numFmtId="0" fontId="3" fillId="0" borderId="0" xfId="2" applyAlignment="1">
      <alignment horizontal="center" vertical="center"/>
    </xf>
    <xf numFmtId="0" fontId="3" fillId="0" borderId="0" xfId="2" applyAlignment="1">
      <alignment horizontal="center" vertical="center" wrapText="1"/>
    </xf>
    <xf numFmtId="0" fontId="3" fillId="0" borderId="14" xfId="2" applyBorder="1" applyAlignment="1">
      <alignment horizontal="center" vertical="center" wrapText="1"/>
    </xf>
    <xf numFmtId="0" fontId="3" fillId="3" borderId="14" xfId="2" applyFill="1" applyBorder="1" applyAlignment="1">
      <alignment horizontal="center" vertical="center" wrapText="1"/>
    </xf>
    <xf numFmtId="0" fontId="3" fillId="3" borderId="14" xfId="2" applyFill="1" applyBorder="1" applyAlignment="1" applyProtection="1">
      <alignment horizontal="center" vertical="center" wrapText="1"/>
      <protection locked="0"/>
    </xf>
    <xf numFmtId="0" fontId="15" fillId="0" borderId="59" xfId="0" applyFont="1" applyBorder="1" applyAlignment="1">
      <alignment horizontal="center" vertical="center" wrapText="1"/>
    </xf>
    <xf numFmtId="0" fontId="3" fillId="0" borderId="59" xfId="2" applyBorder="1" applyAlignment="1">
      <alignment horizontal="center" vertical="center"/>
    </xf>
    <xf numFmtId="0" fontId="15" fillId="8" borderId="31" xfId="0" applyFont="1" applyFill="1" applyBorder="1" applyAlignment="1" applyProtection="1">
      <alignment horizontal="center" vertical="center" wrapText="1"/>
      <protection locked="0"/>
    </xf>
    <xf numFmtId="14" fontId="15" fillId="8" borderId="14" xfId="0" applyNumberFormat="1" applyFont="1" applyFill="1" applyBorder="1" applyAlignment="1">
      <alignment horizontal="center" vertical="center" wrapText="1"/>
    </xf>
    <xf numFmtId="1" fontId="15" fillId="8" borderId="14" xfId="0" applyNumberFormat="1" applyFont="1" applyFill="1" applyBorder="1" applyAlignment="1" applyProtection="1">
      <alignment horizontal="center" vertical="center" wrapText="1"/>
      <protection locked="0"/>
    </xf>
    <xf numFmtId="49" fontId="15" fillId="8" borderId="32" xfId="0" applyNumberFormat="1" applyFont="1" applyFill="1" applyBorder="1" applyAlignment="1" applyProtection="1">
      <alignment horizontal="center" vertical="center" wrapText="1"/>
      <protection locked="0"/>
    </xf>
    <xf numFmtId="166" fontId="15" fillId="8" borderId="14" xfId="0" applyNumberFormat="1" applyFont="1" applyFill="1" applyBorder="1" applyAlignment="1" applyProtection="1">
      <alignment horizontal="center" vertical="center" wrapText="1"/>
      <protection locked="0"/>
    </xf>
    <xf numFmtId="9" fontId="15" fillId="8" borderId="14" xfId="0" applyNumberFormat="1" applyFont="1" applyFill="1" applyBorder="1" applyAlignment="1" applyProtection="1">
      <alignment horizontal="center" vertical="center" wrapText="1"/>
      <protection locked="0"/>
    </xf>
    <xf numFmtId="0" fontId="15" fillId="8" borderId="14" xfId="0" applyFont="1" applyFill="1" applyBorder="1" applyAlignment="1">
      <alignment horizontal="center" vertical="center" wrapText="1"/>
    </xf>
    <xf numFmtId="0" fontId="15" fillId="8" borderId="14" xfId="0" applyFont="1" applyFill="1" applyBorder="1" applyAlignment="1" applyProtection="1">
      <alignment horizontal="center" vertical="center" wrapText="1"/>
      <protection locked="0"/>
    </xf>
    <xf numFmtId="14" fontId="15" fillId="8" borderId="14" xfId="0" applyNumberFormat="1" applyFont="1" applyFill="1" applyBorder="1" applyAlignment="1">
      <alignment horizontal="center" vertical="center"/>
    </xf>
    <xf numFmtId="9" fontId="15" fillId="8" borderId="14" xfId="1" applyFont="1" applyFill="1" applyBorder="1" applyAlignment="1" applyProtection="1">
      <alignment horizontal="center" vertical="center" wrapText="1"/>
      <protection locked="0"/>
    </xf>
    <xf numFmtId="49" fontId="15" fillId="8" borderId="14" xfId="0" applyNumberFormat="1" applyFont="1" applyFill="1" applyBorder="1" applyAlignment="1">
      <alignment horizontal="center" vertical="center" wrapText="1"/>
    </xf>
    <xf numFmtId="166" fontId="15" fillId="8" borderId="32" xfId="1" applyNumberFormat="1" applyFont="1" applyFill="1" applyBorder="1" applyAlignment="1" applyProtection="1">
      <alignment horizontal="center" vertical="center" wrapText="1"/>
      <protection locked="0"/>
    </xf>
    <xf numFmtId="0" fontId="2" fillId="0" borderId="0" xfId="0" applyFont="1"/>
    <xf numFmtId="43" fontId="18" fillId="0" borderId="0" xfId="0" applyNumberFormat="1" applyFont="1" applyAlignment="1">
      <alignment wrapText="1"/>
    </xf>
    <xf numFmtId="0" fontId="19" fillId="0" borderId="14"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166" fontId="15" fillId="3" borderId="14" xfId="0" applyNumberFormat="1" applyFont="1" applyFill="1" applyBorder="1" applyAlignment="1">
      <alignment horizontal="center" vertical="center"/>
    </xf>
    <xf numFmtId="166" fontId="15" fillId="3" borderId="59" xfId="0" applyNumberFormat="1" applyFont="1" applyFill="1" applyBorder="1" applyAlignment="1" applyProtection="1">
      <alignment horizontal="center" vertical="center" wrapText="1"/>
      <protection locked="0"/>
    </xf>
    <xf numFmtId="1" fontId="15" fillId="3" borderId="37" xfId="0" applyNumberFormat="1" applyFont="1" applyFill="1" applyBorder="1" applyAlignment="1" applyProtection="1">
      <alignment horizontal="center" vertical="center" wrapText="1"/>
      <protection locked="0"/>
    </xf>
    <xf numFmtId="166" fontId="15" fillId="3" borderId="14" xfId="0" applyNumberFormat="1" applyFont="1" applyFill="1" applyBorder="1" applyAlignment="1">
      <alignment horizontal="center" vertical="center" wrapText="1"/>
    </xf>
    <xf numFmtId="14" fontId="15" fillId="3" borderId="37" xfId="0" applyNumberFormat="1" applyFont="1" applyFill="1" applyBorder="1" applyAlignment="1">
      <alignment horizontal="center" vertical="center" wrapText="1"/>
    </xf>
    <xf numFmtId="14" fontId="15" fillId="0" borderId="32" xfId="0" applyNumberFormat="1" applyFont="1" applyBorder="1" applyAlignment="1">
      <alignment horizontal="center" vertical="center" wrapText="1"/>
    </xf>
    <xf numFmtId="0" fontId="15" fillId="3" borderId="59" xfId="0" applyFont="1" applyFill="1" applyBorder="1" applyAlignment="1" applyProtection="1">
      <alignment horizontal="center" vertical="center" wrapText="1"/>
      <protection locked="0"/>
    </xf>
    <xf numFmtId="0" fontId="3" fillId="0" borderId="74" xfId="2" applyBorder="1" applyAlignment="1">
      <alignment horizontal="center" vertical="center"/>
    </xf>
    <xf numFmtId="0" fontId="3" fillId="0" borderId="75" xfId="2" applyBorder="1" applyAlignment="1">
      <alignment horizontal="center" vertical="center"/>
    </xf>
    <xf numFmtId="0" fontId="15" fillId="3" borderId="76" xfId="0" applyFont="1" applyFill="1" applyBorder="1" applyAlignment="1" applyProtection="1">
      <alignment horizontal="center" vertical="center" wrapText="1"/>
      <protection locked="0"/>
    </xf>
    <xf numFmtId="0" fontId="15" fillId="0" borderId="79" xfId="0" applyFont="1" applyBorder="1" applyAlignment="1" applyProtection="1">
      <alignment horizontal="center" vertical="center" wrapText="1"/>
      <protection locked="0"/>
    </xf>
    <xf numFmtId="14" fontId="15" fillId="0" borderId="79" xfId="0" applyNumberFormat="1" applyFont="1" applyBorder="1" applyAlignment="1">
      <alignment horizontal="center" vertical="center" wrapText="1"/>
    </xf>
    <xf numFmtId="1" fontId="15" fillId="3" borderId="79" xfId="0" applyNumberFormat="1" applyFont="1" applyFill="1" applyBorder="1" applyAlignment="1" applyProtection="1">
      <alignment horizontal="center" vertical="center" wrapText="1"/>
      <protection locked="0"/>
    </xf>
    <xf numFmtId="9" fontId="15" fillId="0" borderId="79" xfId="0" applyNumberFormat="1" applyFont="1" applyBorder="1" applyAlignment="1" applyProtection="1">
      <alignment horizontal="center" vertical="center" wrapText="1"/>
      <protection locked="0"/>
    </xf>
    <xf numFmtId="166" fontId="15" fillId="0" borderId="79" xfId="0" applyNumberFormat="1" applyFont="1" applyBorder="1" applyAlignment="1" applyProtection="1">
      <alignment horizontal="center" vertical="center" wrapText="1"/>
      <protection locked="0"/>
    </xf>
    <xf numFmtId="0" fontId="15" fillId="0" borderId="79" xfId="0" applyFont="1" applyBorder="1" applyAlignment="1">
      <alignment horizontal="center" vertical="center" wrapText="1"/>
    </xf>
    <xf numFmtId="0" fontId="15" fillId="0" borderId="80" xfId="0" applyFont="1" applyBorder="1" applyAlignment="1">
      <alignment horizontal="center" vertical="center"/>
    </xf>
    <xf numFmtId="0" fontId="15" fillId="0" borderId="0" xfId="0" applyFont="1" applyAlignment="1">
      <alignment horizontal="center" vertical="center" wrapText="1"/>
    </xf>
    <xf numFmtId="0" fontId="15" fillId="0" borderId="82" xfId="0" applyFont="1" applyBorder="1" applyAlignment="1">
      <alignment horizontal="center" vertical="center"/>
    </xf>
    <xf numFmtId="0" fontId="15" fillId="0" borderId="0" xfId="0" applyFont="1" applyAlignment="1">
      <alignment horizontal="center" vertical="center"/>
    </xf>
    <xf numFmtId="0" fontId="15" fillId="0" borderId="83" xfId="0" applyFont="1" applyBorder="1" applyAlignment="1" applyProtection="1">
      <alignment horizontal="center" vertical="center" wrapText="1"/>
      <protection locked="0"/>
    </xf>
    <xf numFmtId="0" fontId="15" fillId="0" borderId="83" xfId="0" applyFont="1" applyBorder="1" applyAlignment="1">
      <alignment horizontal="center" vertical="center" wrapText="1"/>
    </xf>
    <xf numFmtId="14" fontId="15" fillId="0" borderId="83" xfId="0" applyNumberFormat="1" applyFont="1" applyBorder="1" applyAlignment="1">
      <alignment horizontal="center" vertical="center" wrapText="1"/>
    </xf>
    <xf numFmtId="1" fontId="15" fillId="0" borderId="83" xfId="0" applyNumberFormat="1" applyFont="1" applyBorder="1" applyAlignment="1" applyProtection="1">
      <alignment horizontal="center" vertical="center" wrapText="1"/>
      <protection locked="0"/>
    </xf>
    <xf numFmtId="49" fontId="15" fillId="0" borderId="83" xfId="0" applyNumberFormat="1" applyFont="1" applyBorder="1" applyAlignment="1" applyProtection="1">
      <alignment horizontal="center" vertical="center" wrapText="1"/>
      <protection locked="0"/>
    </xf>
    <xf numFmtId="166" fontId="15" fillId="0" borderId="83" xfId="0" applyNumberFormat="1" applyFont="1" applyBorder="1" applyAlignment="1" applyProtection="1">
      <alignment horizontal="center" vertical="center" wrapText="1"/>
      <protection locked="0"/>
    </xf>
    <xf numFmtId="0" fontId="15" fillId="0" borderId="85" xfId="0" applyFont="1" applyBorder="1" applyAlignment="1">
      <alignment horizontal="center" vertical="center"/>
    </xf>
    <xf numFmtId="166" fontId="15" fillId="0" borderId="37" xfId="0" applyNumberFormat="1" applyFont="1" applyBorder="1" applyAlignment="1" applyProtection="1">
      <alignment horizontal="center" vertical="center" wrapText="1"/>
      <protection locked="0"/>
    </xf>
    <xf numFmtId="9" fontId="15" fillId="0" borderId="32" xfId="0" applyNumberFormat="1" applyFont="1" applyBorder="1" applyAlignment="1" applyProtection="1">
      <alignment horizontal="center" vertical="center" wrapText="1"/>
      <protection locked="0"/>
    </xf>
    <xf numFmtId="166" fontId="15" fillId="0" borderId="32" xfId="0" applyNumberFormat="1" applyFont="1" applyBorder="1" applyAlignment="1" applyProtection="1">
      <alignment horizontal="center" vertical="center" wrapText="1"/>
      <protection locked="0"/>
    </xf>
    <xf numFmtId="0" fontId="15" fillId="3" borderId="59" xfId="0" applyFont="1" applyFill="1" applyBorder="1" applyAlignment="1">
      <alignment horizontal="center" vertical="center" wrapText="1"/>
    </xf>
    <xf numFmtId="14" fontId="15" fillId="3" borderId="59" xfId="0" applyNumberFormat="1" applyFont="1" applyFill="1" applyBorder="1" applyAlignment="1">
      <alignment horizontal="center" vertical="center" wrapText="1"/>
    </xf>
    <xf numFmtId="1" fontId="15" fillId="3" borderId="59" xfId="0" applyNumberFormat="1" applyFont="1" applyFill="1" applyBorder="1" applyAlignment="1" applyProtection="1">
      <alignment horizontal="center" vertical="center" wrapText="1"/>
      <protection locked="0"/>
    </xf>
    <xf numFmtId="49" fontId="15" fillId="3" borderId="59" xfId="0" applyNumberFormat="1" applyFont="1" applyFill="1" applyBorder="1" applyAlignment="1" applyProtection="1">
      <alignment horizontal="center" vertical="center" wrapText="1"/>
      <protection locked="0"/>
    </xf>
    <xf numFmtId="0" fontId="3" fillId="0" borderId="59" xfId="2" applyBorder="1" applyAlignment="1">
      <alignment horizontal="center" vertical="center" wrapText="1"/>
    </xf>
    <xf numFmtId="0" fontId="15" fillId="0" borderId="87" xfId="0" applyFont="1" applyBorder="1" applyAlignment="1">
      <alignment horizontal="center" vertical="center"/>
    </xf>
    <xf numFmtId="0" fontId="15" fillId="3" borderId="84" xfId="0" applyFont="1" applyFill="1" applyBorder="1" applyAlignment="1" applyProtection="1">
      <alignment horizontal="center" vertical="center" wrapText="1"/>
      <protection locked="0"/>
    </xf>
    <xf numFmtId="0" fontId="15" fillId="0" borderId="84" xfId="0" applyFont="1" applyBorder="1" applyAlignment="1" applyProtection="1">
      <alignment horizontal="center" vertical="center" wrapText="1"/>
      <protection locked="0"/>
    </xf>
    <xf numFmtId="14" fontId="15" fillId="3" borderId="84" xfId="0" applyNumberFormat="1" applyFont="1" applyFill="1" applyBorder="1" applyAlignment="1">
      <alignment horizontal="center" vertical="center" wrapText="1"/>
    </xf>
    <xf numFmtId="1" fontId="15" fillId="3" borderId="84" xfId="0" applyNumberFormat="1" applyFont="1" applyFill="1" applyBorder="1" applyAlignment="1" applyProtection="1">
      <alignment horizontal="center" vertical="center" wrapText="1"/>
      <protection locked="0"/>
    </xf>
    <xf numFmtId="49" fontId="15" fillId="3" borderId="84" xfId="0" applyNumberFormat="1" applyFont="1" applyFill="1" applyBorder="1" applyAlignment="1" applyProtection="1">
      <alignment horizontal="center" vertical="center" wrapText="1"/>
      <protection locked="0"/>
    </xf>
    <xf numFmtId="166" fontId="15" fillId="3" borderId="84" xfId="0" applyNumberFormat="1" applyFont="1" applyFill="1" applyBorder="1" applyAlignment="1" applyProtection="1">
      <alignment horizontal="center" vertical="center" wrapText="1"/>
      <protection locked="0"/>
    </xf>
    <xf numFmtId="0" fontId="15" fillId="0" borderId="84" xfId="0" applyFont="1" applyBorder="1" applyAlignment="1">
      <alignment horizontal="center" vertical="center" wrapText="1"/>
    </xf>
    <xf numFmtId="0" fontId="15" fillId="0" borderId="89" xfId="0" applyFont="1" applyBorder="1" applyAlignment="1">
      <alignment horizontal="center" vertical="center"/>
    </xf>
    <xf numFmtId="0" fontId="3" fillId="3" borderId="59" xfId="2" applyFill="1" applyBorder="1" applyAlignment="1">
      <alignment horizontal="center" vertical="center"/>
    </xf>
    <xf numFmtId="0" fontId="15" fillId="0" borderId="74" xfId="0" applyFont="1" applyBorder="1" applyAlignment="1">
      <alignment horizontal="center" vertical="center" wrapText="1"/>
    </xf>
    <xf numFmtId="0" fontId="17" fillId="0" borderId="76" xfId="2" applyFont="1" applyBorder="1" applyAlignment="1" applyProtection="1">
      <alignment horizontal="center" vertical="center" wrapText="1"/>
      <protection locked="0"/>
    </xf>
    <xf numFmtId="0" fontId="15" fillId="0" borderId="74" xfId="0" applyFont="1" applyBorder="1" applyAlignment="1" applyProtection="1">
      <alignment horizontal="center" vertical="center" wrapText="1"/>
      <protection locked="0"/>
    </xf>
    <xf numFmtId="0" fontId="3" fillId="0" borderId="73" xfId="2" applyBorder="1" applyAlignment="1">
      <alignment horizontal="center" vertical="center" wrapText="1"/>
    </xf>
    <xf numFmtId="0" fontId="17" fillId="0" borderId="91" xfId="2" applyFont="1" applyBorder="1" applyAlignment="1">
      <alignment horizontal="center" vertical="center" wrapText="1"/>
    </xf>
    <xf numFmtId="0" fontId="15" fillId="0" borderId="15" xfId="0" applyFont="1" applyBorder="1" applyAlignment="1">
      <alignment horizontal="center" vertical="center" wrapText="1"/>
    </xf>
    <xf numFmtId="0" fontId="3" fillId="0" borderId="37" xfId="2" applyBorder="1" applyAlignment="1">
      <alignment horizontal="center" vertical="center" wrapText="1"/>
    </xf>
    <xf numFmtId="0" fontId="3" fillId="3" borderId="0" xfId="2" applyFill="1" applyAlignment="1">
      <alignment horizontal="center" vertical="center" wrapText="1"/>
    </xf>
    <xf numFmtId="0" fontId="15" fillId="0" borderId="78" xfId="0" applyFont="1" applyBorder="1" applyAlignment="1" applyProtection="1">
      <alignment horizontal="center" vertical="center" wrapText="1"/>
      <protection locked="0"/>
    </xf>
    <xf numFmtId="0" fontId="15" fillId="0" borderId="55" xfId="0" applyFont="1" applyBorder="1" applyAlignment="1" applyProtection="1">
      <alignment horizontal="center" vertical="center" wrapText="1"/>
      <protection locked="0"/>
    </xf>
    <xf numFmtId="0" fontId="3" fillId="0" borderId="0" xfId="2" applyFill="1" applyAlignment="1">
      <alignment horizontal="center"/>
    </xf>
    <xf numFmtId="0" fontId="3" fillId="3" borderId="32" xfId="2" applyFill="1" applyBorder="1" applyAlignment="1">
      <alignment horizontal="center" vertical="center" wrapText="1"/>
    </xf>
    <xf numFmtId="0" fontId="17" fillId="3" borderId="59" xfId="2"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78" xfId="0" applyFont="1" applyFill="1" applyBorder="1" applyAlignment="1" applyProtection="1">
      <alignment horizontal="center" vertical="center" wrapText="1"/>
      <protection locked="0"/>
    </xf>
    <xf numFmtId="164" fontId="15" fillId="3" borderId="79" xfId="0" applyNumberFormat="1" applyFont="1" applyFill="1" applyBorder="1" applyAlignment="1">
      <alignment horizontal="center" vertical="center" wrapText="1"/>
    </xf>
    <xf numFmtId="1" fontId="15" fillId="3" borderId="79" xfId="0" applyNumberFormat="1" applyFont="1" applyFill="1" applyBorder="1" applyAlignment="1">
      <alignment horizontal="center" vertical="center" wrapText="1"/>
    </xf>
    <xf numFmtId="9" fontId="15" fillId="3" borderId="78" xfId="0" applyNumberFormat="1" applyFont="1" applyFill="1" applyBorder="1" applyAlignment="1" applyProtection="1">
      <alignment horizontal="center" vertical="center" wrapText="1"/>
      <protection locked="0"/>
    </xf>
    <xf numFmtId="49" fontId="15" fillId="3" borderId="65" xfId="0" applyNumberFormat="1" applyFont="1" applyFill="1" applyBorder="1" applyAlignment="1">
      <alignment horizontal="center" vertical="center" wrapText="1"/>
    </xf>
    <xf numFmtId="166" fontId="15" fillId="3" borderId="79" xfId="0" applyNumberFormat="1" applyFont="1" applyFill="1" applyBorder="1" applyAlignment="1" applyProtection="1">
      <alignment horizontal="center" vertical="center" wrapText="1"/>
      <protection locked="0"/>
    </xf>
    <xf numFmtId="0" fontId="17" fillId="3" borderId="78" xfId="2" applyFont="1" applyFill="1" applyBorder="1" applyAlignment="1">
      <alignment horizontal="center" vertical="center" wrapText="1"/>
    </xf>
    <xf numFmtId="0" fontId="15" fillId="3" borderId="78" xfId="0" applyFont="1" applyFill="1" applyBorder="1" applyAlignment="1">
      <alignment horizontal="center" vertical="center" wrapText="1"/>
    </xf>
    <xf numFmtId="0" fontId="15" fillId="3" borderId="79" xfId="0" applyFont="1" applyFill="1" applyBorder="1" applyAlignment="1">
      <alignment horizontal="center" vertical="center" wrapText="1"/>
    </xf>
    <xf numFmtId="0" fontId="15" fillId="3" borderId="80" xfId="0" applyFont="1" applyFill="1" applyBorder="1" applyAlignment="1">
      <alignment horizontal="center" vertical="center"/>
    </xf>
    <xf numFmtId="0" fontId="15" fillId="3" borderId="82" xfId="0" applyFont="1" applyFill="1" applyBorder="1" applyAlignment="1">
      <alignment horizontal="center" vertical="center"/>
    </xf>
    <xf numFmtId="0" fontId="15" fillId="8" borderId="82" xfId="0" applyFont="1" applyFill="1" applyBorder="1" applyAlignment="1">
      <alignment horizontal="center" vertical="center"/>
    </xf>
    <xf numFmtId="14" fontId="15" fillId="3" borderId="83" xfId="0" applyNumberFormat="1" applyFont="1" applyFill="1" applyBorder="1" applyAlignment="1">
      <alignment horizontal="center" vertical="center" wrapText="1"/>
    </xf>
    <xf numFmtId="1" fontId="15" fillId="3" borderId="83" xfId="0" applyNumberFormat="1" applyFont="1" applyFill="1" applyBorder="1" applyAlignment="1" applyProtection="1">
      <alignment horizontal="center" vertical="center" wrapText="1"/>
      <protection locked="0"/>
    </xf>
    <xf numFmtId="1" fontId="15" fillId="3" borderId="32" xfId="0" applyNumberFormat="1" applyFont="1" applyFill="1" applyBorder="1" applyAlignment="1" applyProtection="1">
      <alignment horizontal="center" vertical="center" wrapText="1"/>
      <protection locked="0"/>
    </xf>
    <xf numFmtId="0" fontId="17" fillId="0" borderId="59" xfId="2" applyFont="1" applyBorder="1" applyAlignment="1">
      <alignment horizontal="center" vertical="center" wrapText="1"/>
    </xf>
    <xf numFmtId="9" fontId="15" fillId="8" borderId="59" xfId="0" applyNumberFormat="1" applyFont="1" applyFill="1" applyBorder="1" applyAlignment="1" applyProtection="1">
      <alignment horizontal="center" vertical="center" wrapText="1"/>
      <protection locked="0"/>
    </xf>
    <xf numFmtId="0" fontId="15" fillId="8" borderId="59" xfId="0" applyFont="1" applyFill="1" applyBorder="1" applyAlignment="1" applyProtection="1">
      <alignment horizontal="center" vertical="center" wrapText="1"/>
      <protection locked="0"/>
    </xf>
    <xf numFmtId="166" fontId="15" fillId="0" borderId="15" xfId="0" applyNumberFormat="1" applyFont="1" applyBorder="1" applyAlignment="1" applyProtection="1">
      <alignment horizontal="center" vertical="center" wrapText="1"/>
      <protection locked="0"/>
    </xf>
    <xf numFmtId="166" fontId="15" fillId="8" borderId="15" xfId="0" applyNumberFormat="1" applyFont="1" applyFill="1" applyBorder="1" applyAlignment="1" applyProtection="1">
      <alignment horizontal="center" vertical="center" wrapText="1"/>
      <protection locked="0"/>
    </xf>
    <xf numFmtId="0" fontId="17" fillId="0" borderId="28" xfId="2" applyFont="1" applyBorder="1" applyAlignment="1">
      <alignment horizontal="center" vertical="center" wrapText="1"/>
    </xf>
    <xf numFmtId="49" fontId="15" fillId="0" borderId="79" xfId="0" applyNumberFormat="1" applyFont="1" applyBorder="1" applyAlignment="1">
      <alignment horizontal="center" vertical="center" wrapText="1"/>
    </xf>
    <xf numFmtId="0" fontId="17" fillId="0" borderId="79" xfId="2" applyFont="1" applyBorder="1" applyAlignment="1">
      <alignment horizontal="center" vertical="center" wrapText="1"/>
    </xf>
    <xf numFmtId="14" fontId="15" fillId="0" borderId="83" xfId="0" applyNumberFormat="1" applyFont="1" applyBorder="1" applyAlignment="1">
      <alignment horizontal="center" vertical="center"/>
    </xf>
    <xf numFmtId="49" fontId="15" fillId="0" borderId="83" xfId="1" applyNumberFormat="1" applyFont="1" applyFill="1" applyBorder="1" applyAlignment="1" applyProtection="1">
      <alignment horizontal="center" vertical="center" wrapText="1"/>
      <protection locked="0"/>
    </xf>
    <xf numFmtId="0" fontId="15" fillId="0" borderId="55" xfId="0" applyFont="1" applyBorder="1" applyAlignment="1">
      <alignment horizontal="center" vertical="center" wrapText="1"/>
    </xf>
    <xf numFmtId="0" fontId="15" fillId="3" borderId="55" xfId="0" applyFont="1" applyFill="1" applyBorder="1" applyAlignment="1" applyProtection="1">
      <alignment horizontal="center" vertical="center" wrapText="1"/>
      <protection locked="0"/>
    </xf>
    <xf numFmtId="9" fontId="15" fillId="0" borderId="31" xfId="1" applyFont="1" applyFill="1" applyBorder="1" applyAlignment="1" applyProtection="1">
      <alignment horizontal="center" vertical="center" wrapText="1"/>
      <protection locked="0"/>
    </xf>
    <xf numFmtId="49" fontId="15" fillId="3" borderId="31" xfId="0" applyNumberFormat="1" applyFont="1" applyFill="1" applyBorder="1" applyAlignment="1" applyProtection="1">
      <alignment horizontal="center" vertical="center" wrapText="1"/>
      <protection locked="0"/>
    </xf>
    <xf numFmtId="166" fontId="15" fillId="3" borderId="37" xfId="0" applyNumberFormat="1" applyFont="1" applyFill="1" applyBorder="1" applyAlignment="1" applyProtection="1">
      <alignment horizontal="center" vertical="center" wrapText="1"/>
      <protection locked="0"/>
    </xf>
    <xf numFmtId="9" fontId="19" fillId="3" borderId="37" xfId="0" applyNumberFormat="1" applyFont="1" applyFill="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3" fillId="3" borderId="73" xfId="2" applyFill="1" applyBorder="1" applyAlignment="1">
      <alignment horizontal="center" vertical="center"/>
    </xf>
    <xf numFmtId="0" fontId="17" fillId="0" borderId="37" xfId="0" applyFont="1" applyBorder="1" applyAlignment="1">
      <alignment horizontal="center" vertical="center" wrapText="1"/>
    </xf>
    <xf numFmtId="0" fontId="15" fillId="0" borderId="95" xfId="0" applyFont="1" applyBorder="1" applyAlignment="1">
      <alignment horizontal="center" vertical="center"/>
    </xf>
    <xf numFmtId="0" fontId="15" fillId="0" borderId="38" xfId="0" applyFont="1" applyBorder="1" applyAlignment="1" applyProtection="1">
      <alignment horizontal="center" vertical="center" wrapText="1"/>
      <protection locked="0"/>
    </xf>
    <xf numFmtId="49" fontId="15" fillId="0" borderId="32" xfId="0" applyNumberFormat="1"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3" fillId="0" borderId="96" xfId="2" applyBorder="1" applyAlignment="1">
      <alignment horizontal="center" vertical="center"/>
    </xf>
    <xf numFmtId="0" fontId="15" fillId="0" borderId="72" xfId="0" applyFont="1" applyBorder="1" applyAlignment="1">
      <alignment horizontal="center" vertical="center" wrapText="1"/>
    </xf>
    <xf numFmtId="0" fontId="15" fillId="0" borderId="97" xfId="0" applyFont="1" applyBorder="1" applyAlignment="1">
      <alignment horizontal="center" vertical="center"/>
    </xf>
    <xf numFmtId="0" fontId="17" fillId="3" borderId="15" xfId="2" applyFont="1" applyFill="1" applyBorder="1" applyAlignment="1" applyProtection="1">
      <alignment horizontal="center" vertical="center" wrapText="1"/>
      <protection locked="0"/>
    </xf>
    <xf numFmtId="0" fontId="3" fillId="0" borderId="15" xfId="2" applyBorder="1" applyAlignment="1" applyProtection="1">
      <alignment horizontal="center" vertical="center" wrapText="1"/>
      <protection locked="0"/>
    </xf>
    <xf numFmtId="0" fontId="3" fillId="0" borderId="15" xfId="2" applyBorder="1" applyAlignment="1">
      <alignment horizontal="center" vertical="center" wrapText="1"/>
    </xf>
    <xf numFmtId="1" fontId="15" fillId="0" borderId="79" xfId="0" applyNumberFormat="1" applyFont="1" applyBorder="1" applyAlignment="1" applyProtection="1">
      <alignment horizontal="center" vertical="center" wrapText="1"/>
      <protection locked="0"/>
    </xf>
    <xf numFmtId="0" fontId="17" fillId="3" borderId="79" xfId="2" applyFont="1" applyFill="1" applyBorder="1" applyAlignment="1" applyProtection="1">
      <alignment horizontal="center" vertical="center" wrapText="1"/>
      <protection locked="0"/>
    </xf>
    <xf numFmtId="0" fontId="16" fillId="3" borderId="79" xfId="0" applyFont="1" applyFill="1" applyBorder="1" applyAlignment="1">
      <alignment horizontal="center" vertical="center" wrapText="1"/>
    </xf>
    <xf numFmtId="0" fontId="15" fillId="0" borderId="99" xfId="0" applyFont="1" applyBorder="1" applyAlignment="1">
      <alignment horizontal="center" vertical="center" wrapText="1"/>
    </xf>
    <xf numFmtId="0" fontId="15" fillId="0" borderId="82" xfId="0" applyFont="1" applyBorder="1" applyAlignment="1">
      <alignment vertical="center" wrapText="1"/>
    </xf>
    <xf numFmtId="0" fontId="15" fillId="0" borderId="95" xfId="0" applyFont="1" applyBorder="1" applyAlignment="1">
      <alignment vertical="center" wrapText="1"/>
    </xf>
    <xf numFmtId="0" fontId="15" fillId="0" borderId="85" xfId="0" applyFont="1" applyBorder="1" applyAlignment="1">
      <alignment vertical="center" wrapText="1"/>
    </xf>
    <xf numFmtId="49" fontId="15" fillId="0" borderId="31" xfId="1" applyNumberFormat="1" applyFont="1" applyFill="1" applyBorder="1" applyAlignment="1" applyProtection="1">
      <alignment horizontal="center" vertical="center" wrapText="1"/>
      <protection locked="0"/>
    </xf>
    <xf numFmtId="0" fontId="3" fillId="0" borderId="73" xfId="2" applyBorder="1" applyAlignment="1">
      <alignment horizontal="center" vertical="center"/>
    </xf>
    <xf numFmtId="0" fontId="15" fillId="0" borderId="76" xfId="0" applyFont="1" applyBorder="1" applyAlignment="1" applyProtection="1">
      <alignment horizontal="center" vertical="center" wrapText="1"/>
      <protection locked="0"/>
    </xf>
    <xf numFmtId="0" fontId="15" fillId="3" borderId="76" xfId="0" applyFont="1" applyFill="1" applyBorder="1" applyAlignment="1">
      <alignment horizontal="center" vertical="center" wrapText="1"/>
    </xf>
    <xf numFmtId="14" fontId="15" fillId="3" borderId="76" xfId="0" applyNumberFormat="1" applyFont="1" applyFill="1" applyBorder="1" applyAlignment="1">
      <alignment horizontal="center" vertical="center" wrapText="1"/>
    </xf>
    <xf numFmtId="1" fontId="15" fillId="3" borderId="76" xfId="0" applyNumberFormat="1" applyFont="1" applyFill="1" applyBorder="1" applyAlignment="1" applyProtection="1">
      <alignment horizontal="center" vertical="center" wrapText="1"/>
      <protection locked="0"/>
    </xf>
    <xf numFmtId="49" fontId="15" fillId="3" borderId="76" xfId="0" applyNumberFormat="1" applyFont="1" applyFill="1" applyBorder="1" applyAlignment="1" applyProtection="1">
      <alignment horizontal="center" vertical="center" wrapText="1"/>
      <protection locked="0"/>
    </xf>
    <xf numFmtId="166" fontId="15" fillId="3" borderId="76" xfId="0" applyNumberFormat="1" applyFont="1" applyFill="1" applyBorder="1" applyAlignment="1" applyProtection="1">
      <alignment horizontal="center" vertical="center" wrapText="1"/>
      <protection locked="0"/>
    </xf>
    <xf numFmtId="0" fontId="15" fillId="0" borderId="96" xfId="0" applyFont="1" applyBorder="1" applyAlignment="1">
      <alignment horizontal="center" vertical="center" wrapText="1"/>
    </xf>
    <xf numFmtId="0" fontId="3" fillId="3" borderId="76" xfId="2" applyFill="1" applyBorder="1" applyAlignment="1">
      <alignment horizontal="center" vertical="center"/>
    </xf>
    <xf numFmtId="0" fontId="15" fillId="0" borderId="76" xfId="0" applyFont="1" applyBorder="1" applyAlignment="1">
      <alignment horizontal="center" vertical="center" wrapText="1"/>
    </xf>
    <xf numFmtId="0" fontId="15" fillId="0" borderId="103" xfId="0" applyFont="1" applyBorder="1" applyAlignment="1">
      <alignment horizontal="center" vertical="center"/>
    </xf>
    <xf numFmtId="49" fontId="15" fillId="0" borderId="59" xfId="1" applyNumberFormat="1" applyFont="1" applyFill="1" applyBorder="1" applyAlignment="1" applyProtection="1">
      <alignment horizontal="center" vertical="center" wrapText="1"/>
      <protection locked="0"/>
    </xf>
    <xf numFmtId="49" fontId="15" fillId="0" borderId="84" xfId="1" applyNumberFormat="1" applyFont="1" applyFill="1" applyBorder="1" applyAlignment="1" applyProtection="1">
      <alignment horizontal="center" vertical="center" wrapText="1"/>
      <protection locked="0"/>
    </xf>
    <xf numFmtId="0" fontId="3" fillId="8" borderId="31" xfId="3" applyFill="1" applyBorder="1" applyAlignment="1" applyProtection="1">
      <alignment horizontal="center" vertical="center" wrapText="1"/>
      <protection locked="0"/>
    </xf>
    <xf numFmtId="0" fontId="3" fillId="8" borderId="59" xfId="3" applyFill="1" applyBorder="1" applyAlignment="1">
      <alignment horizontal="center" vertical="center" wrapText="1"/>
    </xf>
    <xf numFmtId="0" fontId="15" fillId="0" borderId="16" xfId="0" applyFont="1" applyBorder="1" applyAlignment="1">
      <alignment horizontal="left" vertical="center"/>
    </xf>
    <xf numFmtId="0" fontId="16" fillId="0" borderId="20" xfId="0" applyFont="1" applyBorder="1" applyAlignment="1">
      <alignment horizontal="left" vertical="center"/>
    </xf>
    <xf numFmtId="0" fontId="15" fillId="0" borderId="72" xfId="0" applyFont="1" applyBorder="1" applyAlignment="1">
      <alignment horizontal="left" vertical="center" wrapText="1"/>
    </xf>
    <xf numFmtId="0" fontId="15" fillId="0" borderId="55" xfId="0" applyFont="1" applyBorder="1" applyAlignment="1">
      <alignment horizontal="left" vertical="center" wrapText="1"/>
    </xf>
    <xf numFmtId="0" fontId="15" fillId="0" borderId="79" xfId="0" applyFont="1" applyBorder="1" applyAlignment="1">
      <alignment horizontal="left" vertical="center" wrapText="1"/>
    </xf>
    <xf numFmtId="0" fontId="19" fillId="0" borderId="32" xfId="0" applyFont="1" applyBorder="1" applyAlignment="1">
      <alignment horizontal="left" vertical="center" wrapText="1"/>
    </xf>
    <xf numFmtId="0" fontId="15" fillId="0" borderId="3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left" vertical="center" wrapText="1"/>
    </xf>
    <xf numFmtId="0" fontId="14" fillId="0" borderId="0" xfId="0" applyFont="1" applyAlignment="1">
      <alignment horizontal="left" vertical="center"/>
    </xf>
    <xf numFmtId="0" fontId="1" fillId="0" borderId="0" xfId="0" applyFont="1" applyAlignment="1">
      <alignment horizontal="left" vertical="center"/>
    </xf>
    <xf numFmtId="0" fontId="1" fillId="0" borderId="8" xfId="0" applyFont="1"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center" vertical="center" wrapText="1"/>
    </xf>
    <xf numFmtId="0" fontId="16" fillId="5" borderId="10" xfId="0" applyFont="1" applyFill="1" applyBorder="1" applyAlignment="1">
      <alignment horizontal="center" vertical="center" wrapText="1"/>
    </xf>
    <xf numFmtId="0" fontId="16" fillId="5" borderId="52"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42" xfId="0" applyFont="1" applyFill="1" applyBorder="1" applyAlignment="1">
      <alignment horizontal="center" vertical="center"/>
    </xf>
    <xf numFmtId="0" fontId="16" fillId="5" borderId="43" xfId="0" applyFont="1" applyFill="1" applyBorder="1" applyAlignment="1">
      <alignment horizontal="center" vertical="center"/>
    </xf>
    <xf numFmtId="0" fontId="15" fillId="0" borderId="98" xfId="0" applyFont="1" applyBorder="1" applyAlignment="1">
      <alignment horizontal="center" vertical="center" wrapText="1"/>
    </xf>
    <xf numFmtId="0" fontId="15" fillId="0" borderId="99" xfId="0" applyFont="1" applyBorder="1" applyAlignment="1">
      <alignment horizontal="center" vertical="center" wrapText="1"/>
    </xf>
    <xf numFmtId="0" fontId="15" fillId="0" borderId="1" xfId="0" applyFont="1" applyBorder="1" applyAlignment="1">
      <alignment horizontal="center"/>
    </xf>
    <xf numFmtId="0" fontId="15" fillId="0" borderId="2" xfId="0" applyFont="1" applyBorder="1" applyAlignment="1">
      <alignment horizontal="center"/>
    </xf>
    <xf numFmtId="0" fontId="15" fillId="0" borderId="4" xfId="0"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37"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7" fillId="3" borderId="37" xfId="0" applyFont="1" applyFill="1" applyBorder="1" applyAlignment="1" applyProtection="1">
      <alignment horizontal="center" vertical="center" wrapText="1"/>
      <protection locked="0"/>
    </xf>
    <xf numFmtId="0" fontId="17" fillId="3" borderId="31" xfId="0" applyFont="1" applyFill="1" applyBorder="1" applyAlignment="1" applyProtection="1">
      <alignment horizontal="center" vertical="center" wrapText="1"/>
      <protection locked="0"/>
    </xf>
    <xf numFmtId="0" fontId="17" fillId="3" borderId="34" xfId="0" applyFont="1" applyFill="1" applyBorder="1" applyAlignment="1" applyProtection="1">
      <alignment horizontal="center" vertical="center" wrapText="1"/>
      <protection locked="0"/>
    </xf>
    <xf numFmtId="0" fontId="16" fillId="7" borderId="21" xfId="0" applyFont="1" applyFill="1" applyBorder="1" applyAlignment="1" applyProtection="1">
      <alignment horizontal="center" vertical="center" wrapText="1"/>
      <protection locked="0"/>
    </xf>
    <xf numFmtId="0" fontId="16" fillId="7" borderId="24" xfId="0" applyFont="1" applyFill="1" applyBorder="1" applyAlignment="1" applyProtection="1">
      <alignment horizontal="center" vertical="center" wrapText="1"/>
      <protection locked="0"/>
    </xf>
    <xf numFmtId="0" fontId="15" fillId="0" borderId="78" xfId="0" applyFont="1" applyBorder="1" applyAlignment="1">
      <alignment horizontal="left" vertical="center" wrapText="1"/>
    </xf>
    <xf numFmtId="0" fontId="15" fillId="0" borderId="53" xfId="0" applyFont="1" applyBorder="1" applyAlignment="1">
      <alignment horizontal="left" vertical="center" wrapText="1"/>
    </xf>
    <xf numFmtId="0" fontId="15" fillId="0" borderId="31" xfId="0" applyFont="1" applyBorder="1" applyAlignment="1">
      <alignment horizontal="left" vertical="center" wrapText="1"/>
    </xf>
    <xf numFmtId="0" fontId="15" fillId="0" borderId="59" xfId="0" applyFont="1" applyBorder="1" applyAlignment="1">
      <alignment horizontal="left" vertical="center" wrapText="1"/>
    </xf>
    <xf numFmtId="0" fontId="19" fillId="0" borderId="31" xfId="0" applyFont="1" applyBorder="1" applyAlignment="1">
      <alignment horizontal="left" vertical="center" wrapText="1"/>
    </xf>
    <xf numFmtId="0" fontId="15" fillId="0" borderId="55" xfId="0" applyFont="1" applyBorder="1" applyAlignment="1">
      <alignment horizontal="left" vertical="center" wrapText="1"/>
    </xf>
    <xf numFmtId="0" fontId="25" fillId="0" borderId="76" xfId="0" applyFont="1" applyBorder="1" applyAlignment="1">
      <alignment horizontal="left" vertical="center" wrapText="1"/>
    </xf>
    <xf numFmtId="0" fontId="25" fillId="0" borderId="59" xfId="0" applyFont="1" applyBorder="1" applyAlignment="1">
      <alignment horizontal="left" vertical="center" wrapText="1"/>
    </xf>
    <xf numFmtId="0" fontId="15" fillId="0" borderId="84" xfId="0" applyFont="1" applyBorder="1" applyAlignment="1">
      <alignment horizontal="left" vertical="center" wrapText="1"/>
    </xf>
    <xf numFmtId="0" fontId="15" fillId="0" borderId="0" xfId="0" applyFont="1" applyAlignment="1">
      <alignment horizontal="left" vertical="center" wrapText="1"/>
    </xf>
    <xf numFmtId="0" fontId="15" fillId="0" borderId="60" xfId="0" applyFont="1" applyBorder="1" applyAlignment="1">
      <alignment horizontal="left" vertical="center" wrapText="1"/>
    </xf>
    <xf numFmtId="0" fontId="19" fillId="0" borderId="53" xfId="0" applyFont="1" applyBorder="1" applyAlignment="1">
      <alignment horizontal="left" vertical="center" wrapText="1"/>
    </xf>
    <xf numFmtId="0" fontId="15" fillId="0" borderId="31" xfId="0" applyFont="1" applyBorder="1" applyAlignment="1">
      <alignment horizontal="center" vertical="center" wrapText="1"/>
    </xf>
    <xf numFmtId="0" fontId="15" fillId="0" borderId="34" xfId="0" applyFont="1" applyBorder="1" applyAlignment="1">
      <alignment horizontal="center" vertical="center" wrapText="1"/>
    </xf>
    <xf numFmtId="0" fontId="15" fillId="3" borderId="38" xfId="0" applyFont="1" applyFill="1" applyBorder="1" applyAlignment="1" applyProtection="1">
      <alignment horizontal="center" vertical="center" wrapText="1"/>
      <protection locked="0"/>
    </xf>
    <xf numFmtId="0" fontId="15" fillId="3" borderId="31" xfId="0" applyFont="1" applyFill="1" applyBorder="1" applyAlignment="1" applyProtection="1">
      <alignment horizontal="center" vertical="center" wrapText="1"/>
      <protection locked="0"/>
    </xf>
    <xf numFmtId="0" fontId="15" fillId="3" borderId="55" xfId="0" applyFont="1" applyFill="1" applyBorder="1" applyAlignment="1" applyProtection="1">
      <alignment horizontal="center" vertical="center" wrapText="1"/>
      <protection locked="0"/>
    </xf>
    <xf numFmtId="0" fontId="15" fillId="3" borderId="102" xfId="0" applyFont="1" applyFill="1" applyBorder="1" applyAlignment="1" applyProtection="1">
      <alignment horizontal="center" vertical="center" wrapText="1"/>
      <protection locked="0"/>
    </xf>
    <xf numFmtId="0" fontId="15" fillId="3" borderId="90" xfId="0" applyFont="1" applyFill="1" applyBorder="1" applyAlignment="1" applyProtection="1">
      <alignment horizontal="center" vertical="center" wrapText="1"/>
      <protection locked="0"/>
    </xf>
    <xf numFmtId="0" fontId="15" fillId="3" borderId="59" xfId="0" applyFont="1" applyFill="1" applyBorder="1" applyAlignment="1" applyProtection="1">
      <alignment horizontal="center" vertical="center" wrapText="1"/>
      <protection locked="0"/>
    </xf>
    <xf numFmtId="0" fontId="15" fillId="3" borderId="84" xfId="0" applyFont="1" applyFill="1" applyBorder="1" applyAlignment="1" applyProtection="1">
      <alignment horizontal="center" vertical="center" wrapText="1"/>
      <protection locked="0"/>
    </xf>
    <xf numFmtId="0" fontId="15" fillId="3" borderId="39" xfId="0" applyFont="1" applyFill="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3" borderId="37" xfId="0" applyFont="1" applyFill="1" applyBorder="1" applyAlignment="1" applyProtection="1">
      <alignment horizontal="center" vertical="center" wrapText="1"/>
      <protection locked="0"/>
    </xf>
    <xf numFmtId="0" fontId="15" fillId="3" borderId="32" xfId="0" applyFont="1" applyFill="1" applyBorder="1" applyAlignment="1" applyProtection="1">
      <alignment horizontal="center" vertical="center" wrapText="1"/>
      <protection locked="0"/>
    </xf>
    <xf numFmtId="49" fontId="16" fillId="2" borderId="28" xfId="0" applyNumberFormat="1" applyFont="1" applyFill="1" applyBorder="1" applyAlignment="1" applyProtection="1">
      <alignment horizontal="center" vertical="center" wrapText="1"/>
      <protection locked="0"/>
    </xf>
    <xf numFmtId="49" fontId="16" fillId="2" borderId="31" xfId="0" applyNumberFormat="1" applyFont="1" applyFill="1" applyBorder="1" applyAlignment="1" applyProtection="1">
      <alignment horizontal="center" vertical="center" wrapText="1"/>
      <protection locked="0"/>
    </xf>
    <xf numFmtId="49" fontId="15" fillId="0" borderId="14" xfId="1" applyNumberFormat="1" applyFont="1" applyFill="1" applyBorder="1" applyAlignment="1" applyProtection="1">
      <alignment horizontal="center" vertical="center" wrapText="1"/>
      <protection locked="0"/>
    </xf>
    <xf numFmtId="49" fontId="15" fillId="0" borderId="37" xfId="1" applyNumberFormat="1" applyFont="1" applyFill="1" applyBorder="1" applyAlignment="1" applyProtection="1">
      <alignment horizontal="center" vertical="center" wrapText="1"/>
      <protection locked="0"/>
    </xf>
    <xf numFmtId="166" fontId="16" fillId="2" borderId="28" xfId="0" applyNumberFormat="1" applyFont="1" applyFill="1" applyBorder="1" applyAlignment="1" applyProtection="1">
      <alignment horizontal="center" vertical="center" wrapText="1"/>
      <protection locked="0"/>
    </xf>
    <xf numFmtId="166" fontId="16" fillId="2" borderId="31" xfId="0" applyNumberFormat="1" applyFont="1" applyFill="1" applyBorder="1" applyAlignment="1" applyProtection="1">
      <alignment horizontal="center" vertical="center" wrapText="1"/>
      <protection locked="0"/>
    </xf>
    <xf numFmtId="0" fontId="16" fillId="2" borderId="28"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0" fontId="16"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5" fillId="3" borderId="78" xfId="0" applyFont="1" applyFill="1" applyBorder="1" applyAlignment="1" applyProtection="1">
      <alignment horizontal="center" vertical="center" wrapText="1"/>
      <protection locked="0"/>
    </xf>
    <xf numFmtId="0" fontId="17" fillId="3" borderId="38" xfId="0" applyFont="1" applyFill="1" applyBorder="1" applyAlignment="1" applyProtection="1">
      <alignment horizontal="center" vertical="center" wrapText="1"/>
      <protection locked="0"/>
    </xf>
    <xf numFmtId="0" fontId="15" fillId="8" borderId="59" xfId="0" applyFont="1" applyFill="1" applyBorder="1" applyAlignment="1" applyProtection="1">
      <alignment horizontal="center" vertical="center" wrapText="1"/>
      <protection locked="0"/>
    </xf>
    <xf numFmtId="0" fontId="15" fillId="3" borderId="76"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35" xfId="0" applyFont="1" applyFill="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6" fillId="2" borderId="4" xfId="0" applyFont="1" applyFill="1" applyBorder="1" applyAlignment="1" applyProtection="1">
      <alignment horizontal="center" vertical="center" wrapText="1"/>
      <protection locked="0"/>
    </xf>
    <xf numFmtId="14" fontId="15" fillId="3" borderId="37" xfId="0" applyNumberFormat="1" applyFont="1" applyFill="1" applyBorder="1" applyAlignment="1">
      <alignment horizontal="center" vertical="center" wrapText="1"/>
    </xf>
    <xf numFmtId="14" fontId="15" fillId="3" borderId="32" xfId="0" applyNumberFormat="1" applyFont="1" applyFill="1" applyBorder="1" applyAlignment="1">
      <alignment horizontal="center" vertical="center" wrapText="1"/>
    </xf>
    <xf numFmtId="14" fontId="15" fillId="0" borderId="37" xfId="0" applyNumberFormat="1" applyFont="1" applyBorder="1" applyAlignment="1">
      <alignment horizontal="center" vertical="center" wrapText="1"/>
    </xf>
    <xf numFmtId="14" fontId="15" fillId="0" borderId="32" xfId="0" applyNumberFormat="1" applyFont="1" applyBorder="1" applyAlignment="1">
      <alignment horizontal="center" vertical="center" wrapText="1"/>
    </xf>
    <xf numFmtId="0" fontId="16" fillId="2" borderId="36" xfId="0" applyFont="1" applyFill="1" applyBorder="1" applyAlignment="1" applyProtection="1">
      <alignment horizontal="center" vertical="center" wrapText="1"/>
      <protection locked="0"/>
    </xf>
    <xf numFmtId="0" fontId="16" fillId="2" borderId="38" xfId="0" applyFont="1" applyFill="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5" fillId="0" borderId="79" xfId="0" applyFont="1" applyBorder="1" applyAlignment="1" applyProtection="1">
      <alignment horizontal="center" vertical="center" wrapText="1"/>
      <protection locked="0"/>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55" xfId="0" applyFont="1" applyBorder="1" applyAlignment="1" applyProtection="1">
      <alignment horizontal="center" vertical="center" wrapText="1"/>
      <protection locked="0"/>
    </xf>
    <xf numFmtId="0" fontId="15" fillId="0" borderId="76" xfId="0" applyFont="1" applyBorder="1" applyAlignment="1" applyProtection="1">
      <alignment horizontal="center" vertical="center" wrapText="1"/>
      <protection locked="0"/>
    </xf>
    <xf numFmtId="0" fontId="15" fillId="0" borderId="59" xfId="0" applyFont="1" applyBorder="1" applyAlignment="1" applyProtection="1">
      <alignment horizontal="center" vertical="center" wrapText="1"/>
      <protection locked="0"/>
    </xf>
    <xf numFmtId="0" fontId="15" fillId="0" borderId="84" xfId="0" applyFont="1" applyBorder="1" applyAlignment="1" applyProtection="1">
      <alignment horizontal="center" vertical="center" wrapText="1"/>
      <protection locked="0"/>
    </xf>
    <xf numFmtId="0" fontId="15" fillId="0" borderId="37"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14" xfId="0" applyFont="1" applyBorder="1" applyAlignment="1">
      <alignment horizontal="center" vertical="center" wrapText="1"/>
    </xf>
    <xf numFmtId="0" fontId="15" fillId="4" borderId="14" xfId="0" applyFont="1" applyFill="1" applyBorder="1" applyAlignment="1">
      <alignment horizontal="center" vertical="center" wrapText="1"/>
    </xf>
    <xf numFmtId="0" fontId="15" fillId="3" borderId="29" xfId="0" applyFont="1" applyFill="1" applyBorder="1" applyAlignment="1" applyProtection="1">
      <alignment horizontal="center" vertical="center" wrapText="1"/>
      <protection locked="0"/>
    </xf>
    <xf numFmtId="0" fontId="15" fillId="0" borderId="72"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wrapText="1"/>
      <protection locked="0"/>
    </xf>
    <xf numFmtId="0" fontId="27" fillId="0" borderId="0" xfId="0" applyFont="1" applyAlignment="1">
      <alignment horizontal="left" vertical="center" wrapText="1"/>
    </xf>
    <xf numFmtId="0" fontId="15" fillId="0" borderId="77" xfId="0" applyFont="1" applyBorder="1" applyAlignment="1" applyProtection="1">
      <alignment horizontal="center" vertical="center" wrapText="1"/>
      <protection locked="0"/>
    </xf>
    <xf numFmtId="0" fontId="15" fillId="0" borderId="81" xfId="0" applyFont="1" applyBorder="1" applyAlignment="1" applyProtection="1">
      <alignment horizontal="center" vertical="center" wrapText="1"/>
      <protection locked="0"/>
    </xf>
    <xf numFmtId="0" fontId="15" fillId="0" borderId="92" xfId="0" applyFont="1" applyBorder="1" applyAlignment="1" applyProtection="1">
      <alignment horizontal="center" vertical="center" wrapText="1"/>
      <protection locked="0"/>
    </xf>
    <xf numFmtId="0" fontId="15" fillId="0" borderId="93" xfId="0" applyFont="1" applyBorder="1" applyAlignment="1" applyProtection="1">
      <alignment horizontal="center" vertical="center" wrapText="1"/>
      <protection locked="0"/>
    </xf>
    <xf numFmtId="0" fontId="15" fillId="0" borderId="94" xfId="0" applyFont="1" applyBorder="1" applyAlignment="1" applyProtection="1">
      <alignment horizontal="center" vertical="center" wrapText="1"/>
      <protection locked="0"/>
    </xf>
    <xf numFmtId="0" fontId="15" fillId="0" borderId="100" xfId="0" applyFont="1" applyBorder="1" applyAlignment="1" applyProtection="1">
      <alignment horizontal="center" vertical="center" wrapText="1"/>
      <protection locked="0"/>
    </xf>
    <xf numFmtId="0" fontId="15" fillId="0" borderId="101" xfId="0" applyFont="1" applyBorder="1" applyAlignment="1" applyProtection="1">
      <alignment horizontal="center" vertical="center" wrapText="1"/>
      <protection locked="0"/>
    </xf>
    <xf numFmtId="0" fontId="15" fillId="0" borderId="86" xfId="0" applyFont="1" applyBorder="1" applyAlignment="1" applyProtection="1">
      <alignment horizontal="center" vertical="center" wrapText="1"/>
      <protection locked="0"/>
    </xf>
    <xf numFmtId="0" fontId="15" fillId="0" borderId="88" xfId="0" applyFont="1" applyBorder="1" applyAlignment="1" applyProtection="1">
      <alignment horizontal="center" vertical="center" wrapText="1"/>
      <protection locked="0"/>
    </xf>
    <xf numFmtId="0" fontId="15" fillId="0" borderId="4" xfId="0" applyFont="1" applyBorder="1" applyAlignment="1">
      <alignment horizontal="center" vertical="center" wrapText="1"/>
    </xf>
    <xf numFmtId="0" fontId="15" fillId="0" borderId="27" xfId="0" applyFont="1" applyBorder="1" applyAlignment="1" applyProtection="1">
      <alignment horizontal="center" vertical="center" wrapText="1"/>
      <protection locked="0"/>
    </xf>
    <xf numFmtId="0" fontId="15" fillId="0" borderId="30"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6" fillId="0" borderId="78" xfId="0" applyFont="1" applyBorder="1" applyAlignment="1" applyProtection="1">
      <alignment horizontal="center" vertical="center" wrapText="1"/>
      <protection locked="0"/>
    </xf>
    <xf numFmtId="0" fontId="16" fillId="0" borderId="79" xfId="0" applyFont="1" applyBorder="1" applyAlignment="1" applyProtection="1">
      <alignment horizontal="center" vertical="center" wrapText="1"/>
      <protection locked="0"/>
    </xf>
    <xf numFmtId="0" fontId="15" fillId="0" borderId="83"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16" fillId="3" borderId="76" xfId="0" applyFont="1" applyFill="1" applyBorder="1" applyAlignment="1" applyProtection="1">
      <alignment horizontal="center" vertical="center" wrapText="1"/>
      <protection locked="0"/>
    </xf>
    <xf numFmtId="0" fontId="15" fillId="0" borderId="40" xfId="0" applyFont="1" applyBorder="1" applyAlignment="1">
      <alignment horizontal="center" vertical="center" wrapText="1"/>
    </xf>
    <xf numFmtId="0" fontId="15" fillId="0" borderId="31" xfId="0" applyFont="1" applyBorder="1" applyAlignment="1">
      <alignment horizontal="center" vertical="center"/>
    </xf>
    <xf numFmtId="0" fontId="15" fillId="0" borderId="71" xfId="0" applyFont="1" applyBorder="1" applyAlignment="1">
      <alignment horizontal="center" vertical="center"/>
    </xf>
    <xf numFmtId="0" fontId="15" fillId="0" borderId="34" xfId="0" applyFont="1" applyBorder="1" applyAlignment="1">
      <alignment horizontal="center" vertical="center"/>
    </xf>
    <xf numFmtId="0" fontId="8"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xf>
    <xf numFmtId="0" fontId="7" fillId="0" borderId="0" xfId="0" applyFont="1" applyAlignment="1">
      <alignment horizontal="center"/>
    </xf>
    <xf numFmtId="0" fontId="11" fillId="0" borderId="0" xfId="0" applyFont="1" applyAlignment="1">
      <alignment horizontal="center" vertical="center" wrapText="1"/>
    </xf>
    <xf numFmtId="0" fontId="5" fillId="0" borderId="0" xfId="0" applyFont="1" applyAlignment="1">
      <alignment horizontal="right" vertical="center" wrapText="1"/>
    </xf>
    <xf numFmtId="0" fontId="7" fillId="0" borderId="0" xfId="0" applyFont="1" applyAlignment="1">
      <alignment horizontal="left" vertical="center" wrapText="1"/>
    </xf>
    <xf numFmtId="0" fontId="5" fillId="0" borderId="0" xfId="0" applyFont="1" applyAlignment="1">
      <alignment horizontal="center" vertical="center" wrapText="1"/>
    </xf>
    <xf numFmtId="0" fontId="15" fillId="0" borderId="31"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16" fillId="0" borderId="13" xfId="0" applyFont="1" applyBorder="1" applyAlignment="1">
      <alignment horizontal="left"/>
    </xf>
    <xf numFmtId="0" fontId="16" fillId="0" borderId="14" xfId="0" applyFont="1" applyBorder="1" applyAlignment="1">
      <alignment horizontal="left"/>
    </xf>
    <xf numFmtId="0" fontId="15" fillId="0" borderId="17" xfId="0" applyFont="1" applyBorder="1" applyAlignment="1">
      <alignment vertical="center" wrapText="1"/>
    </xf>
    <xf numFmtId="0" fontId="15" fillId="0" borderId="18" xfId="0" applyFont="1" applyBorder="1" applyAlignment="1">
      <alignment vertical="center" wrapText="1"/>
    </xf>
    <xf numFmtId="0" fontId="16" fillId="0" borderId="14"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7" fillId="0" borderId="50"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6" fillId="0" borderId="19" xfId="0" applyFont="1" applyBorder="1" applyAlignment="1">
      <alignment horizontal="left" vertical="top" wrapText="1"/>
    </xf>
    <xf numFmtId="0" fontId="16" fillId="0" borderId="20" xfId="0" applyFont="1" applyBorder="1" applyAlignment="1">
      <alignment horizontal="left" vertical="top" wrapText="1"/>
    </xf>
    <xf numFmtId="0" fontId="15" fillId="0" borderId="20" xfId="0" applyFont="1" applyBorder="1" applyAlignment="1">
      <alignment horizontal="left" vertical="top"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44" xfId="0" applyFont="1" applyFill="1" applyBorder="1" applyAlignment="1">
      <alignment horizontal="center" vertical="center"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6" fillId="0" borderId="9" xfId="0" applyFont="1" applyBorder="1" applyAlignment="1">
      <alignment horizontal="left"/>
    </xf>
    <xf numFmtId="0" fontId="16" fillId="0" borderId="10" xfId="0" applyFont="1" applyBorder="1" applyAlignment="1">
      <alignment horizontal="left"/>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6" fillId="0" borderId="32" xfId="0" applyFont="1" applyBorder="1" applyAlignment="1">
      <alignment horizontal="left"/>
    </xf>
    <xf numFmtId="0" fontId="15" fillId="0" borderId="11" xfId="0" applyFont="1" applyBorder="1" applyAlignment="1">
      <alignment horizontal="left"/>
    </xf>
    <xf numFmtId="0" fontId="15" fillId="0" borderId="12" xfId="0" applyFont="1" applyBorder="1" applyAlignment="1">
      <alignment horizontal="left"/>
    </xf>
    <xf numFmtId="0" fontId="15" fillId="0" borderId="48" xfId="0" applyFont="1" applyBorder="1" applyAlignment="1">
      <alignment horizontal="left"/>
    </xf>
    <xf numFmtId="0" fontId="15" fillId="0" borderId="49" xfId="0" applyFont="1" applyBorder="1" applyAlignment="1">
      <alignment horizontal="left"/>
    </xf>
    <xf numFmtId="0" fontId="15" fillId="0" borderId="50" xfId="0" applyFont="1" applyBorder="1" applyAlignment="1">
      <alignment horizontal="left" vertical="center"/>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5" fillId="0" borderId="76" xfId="0" applyFont="1" applyBorder="1" applyAlignment="1">
      <alignment horizontal="left" vertical="center" wrapText="1"/>
    </xf>
    <xf numFmtId="0" fontId="15" fillId="0" borderId="4" xfId="0" applyFont="1" applyBorder="1" applyAlignment="1"/>
    <xf numFmtId="0" fontId="15" fillId="0" borderId="41" xfId="0" applyFont="1" applyBorder="1" applyAlignment="1"/>
    <xf numFmtId="0" fontId="15" fillId="0" borderId="14" xfId="0" applyFont="1" applyBorder="1" applyAlignment="1"/>
    <xf numFmtId="0" fontId="15" fillId="0" borderId="37" xfId="0" applyFont="1" applyBorder="1" applyAlignment="1"/>
    <xf numFmtId="0" fontId="19" fillId="0" borderId="28" xfId="0" applyFont="1" applyBorder="1" applyAlignment="1">
      <alignment horizontal="center" vertical="center" wrapText="1"/>
    </xf>
    <xf numFmtId="0" fontId="15" fillId="0" borderId="62" xfId="0" applyFont="1" applyBorder="1" applyAlignment="1">
      <alignment horizontal="center" vertical="center" wrapText="1"/>
    </xf>
    <xf numFmtId="0" fontId="19" fillId="0" borderId="0" xfId="0" applyFont="1" applyAlignment="1"/>
  </cellXfs>
  <cellStyles count="4">
    <cellStyle name="Hipervínculo" xfId="3" builtinId="8"/>
    <cellStyle name="Hyperlink" xfId="2" xr:uid="{00000000-0005-0000-0000-000031000000}"/>
    <cellStyle name="Normal" xfId="0" builtinId="0"/>
    <cellStyle name="Porcentaje" xfId="1" builtinId="5"/>
  </cellStyles>
  <dxfs count="0"/>
  <tableStyles count="0" defaultTableStyle="TableStyleMedium2" defaultPivotStyle="PivotStyleLight16"/>
  <colors>
    <mruColors>
      <color rgb="FF000000"/>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190500</xdr:rowOff>
    </xdr:from>
    <xdr:to>
      <xdr:col>1</xdr:col>
      <xdr:colOff>1457325</xdr:colOff>
      <xdr:row>3</xdr:row>
      <xdr:rowOff>323850</xdr:rowOff>
    </xdr:to>
    <xdr:pic>
      <xdr:nvPicPr>
        <xdr:cNvPr id="1068" name="Imagen 1" descr="Inicio - Alcaldía de Bucaramanga">
          <a:extLst>
            <a:ext uri="{FF2B5EF4-FFF2-40B4-BE49-F238E27FC236}">
              <a16:creationId xmlns:a16="http://schemas.microsoft.com/office/drawing/2014/main" id="{00000000-0008-0000-0000-00002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63635"/>
        <a:stretch>
          <a:fillRect/>
        </a:stretch>
      </xdr:blipFill>
      <xdr:spPr>
        <a:xfrm>
          <a:off x="342900" y="190500"/>
          <a:ext cx="174053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bucaramangagovco-my.sharepoint.com/:f:/g/personal/controlinterno_bucaramanga_gov_co/Ej-df_wogQxCuLryn4QNNdQBcoPM5VNwzncptoFZr6JAyg?e=JZg7a8" TargetMode="External"/><Relationship Id="rId21"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1?csf=1&amp;web=1&amp;e=AJovhi" TargetMode="External"/><Relationship Id="rId42" Type="http://schemas.openxmlformats.org/officeDocument/2006/relationships/hyperlink" Target="https://bucaramangagovco-my.sharepoint.com/:f:/r/personal/controlinterno_bucaramanga_gov_co/Documents/ARCHIVO%20DIGITAL%20OCIG/2024/Plan%20de%20mejoramiento%20archvistico/TERCER%20SEGUIMIENTO/5.%20ORGANIZACIO%CC%81N%20DE%20HISTORIAS%20LABORALES/ACCI%C3%93N%202%20-%20HISTORIAS%20LABORALES%20SECRETAR%C3%8DA%20ADMINISTRATIVA?csf=1&amp;web=1&amp;e=9B7nCd" TargetMode="External"/><Relationship Id="rId47"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2?csf=1&amp;web=1&amp;e=qMO19N" TargetMode="External"/><Relationship Id="rId63" Type="http://schemas.openxmlformats.org/officeDocument/2006/relationships/hyperlink" Target="https://bucaramangagovco-my.sharepoint.com/:b:/r/personal/controlinterno_bucaramanga_gov_co/Documents/ARCHIVO%20DIGITAL%20OCIG/2024/Plan%20de%20mejoramiento%20archvistico/CUARTO%20SEGUIMIENTO/6.%20TABLAS%20DE%20VALORACIO%CC%81N%20DOCUMENTAL/ACTA%20No.%201%20REUNI%C3%93N%20ORDINARIA%20COMIT%C3%89%20INSTITUCIONAL%20DE%20GESTI%C3%93N%20Y%20DESEMPE%C3%91O%20ADMINISTRACI%C3%93N%20CENTRAL.pdf?csf=1&amp;web=1&amp;e=aK0xqP" TargetMode="External"/><Relationship Id="rId68" Type="http://schemas.openxmlformats.org/officeDocument/2006/relationships/hyperlink" Target="https://bucaramangagovco-my.sharepoint.com/:b:/g/personal/controlinterno_bucaramanga_gov_co/EQwYmYyxcoNFgif0PfXvvc4BxX8Xytu8FVd11ai1xd3kMw?e=232UgN" TargetMode="External"/><Relationship Id="rId16" Type="http://schemas.openxmlformats.org/officeDocument/2006/relationships/hyperlink" Target="https://bucaramangagovco-my.sharepoint.com/:f:/r/personal/controlinterno_bucaramanga_gov_co/Documents/ARCHIVO%20DIGITAL%20OCIG/2023/PLAN%20DE%20MEJORAMIENTO%20ARCHVISTICO/PRIMER%20SEGUIMIENTO/ADMINISTRATIVA/6.%20TABLAS%20DE%20VALORACI%C3%93N%20DOCUMENTAL?csf=1&amp;web=1&amp;e=EjByQB" TargetMode="External"/><Relationship Id="rId11" Type="http://schemas.openxmlformats.org/officeDocument/2006/relationships/hyperlink" Target="https://bucaramangagovco-my.sharepoint.com/:f:/r/personal/controlinterno_bucaramanga_gov_co/Documents/ARCHIVO%20DIGITAL%20OCIG/2023/PLAN%20DE%20MEJORAMIENTO%20ARCHVISTICO/PRIMER%20SEGUIMIENTO/ADMINISTRATIVA/2.%20ORGANIZACI%C3%93N%20DE%20ARCHIVOS/ACCI%C3%93N%202?csf=1&amp;web=1&amp;e=ndXW3e" TargetMode="External"/><Relationship Id="rId24" Type="http://schemas.openxmlformats.org/officeDocument/2006/relationships/hyperlink" Target="https://bucaramangagovco-my.sharepoint.com/:f:/g/personal/controlinterno_bucaramanga_gov_co/Ej-df_wogQxCuLryn4QNNdQBcoPM5VNwzncptoFZr6JAyg?e=JZg7a8" TargetMode="External"/><Relationship Id="rId32" Type="http://schemas.openxmlformats.org/officeDocument/2006/relationships/hyperlink" Target="https://bucaramangagovco-my.sharepoint.com/:f:/r/personal/controlinterno_bucaramanga_gov_co/Documents/ARCHIVO%20DIGITAL%20OCIG/2023/PLAN%20DE%20MEJORAMIENTO%20ARCHVISTICO/SEGUNDO%20SEGUIMIENTO/ADMINISTRATIVA/7.%20SISTEMA%20INTEGRADO%20DE%20CONSERVACIO%CC%81N%20-SIC/OBJETIVO%208?csf=1&amp;web=1&amp;e=TfQNG0" TargetMode="External"/><Relationship Id="rId37" Type="http://schemas.openxmlformats.org/officeDocument/2006/relationships/hyperlink" Target="https://bucaramangagovco-my.sharepoint.com/:f:/r/personal/controlinterno_bucaramanga_gov_co/Documents/ARCHIVO%20DIGITAL%20OCIG/2024/Plan%20de%20mejoramiento%20archvistico/TERCER%20SEGUIMIENTO/6.%20TABLAS%20DE%20VALORACIO%CC%81N%20DOCUMENTAL?csf=1&amp;web=1&amp;e=ccVjiV" TargetMode="External"/><Relationship Id="rId40" Type="http://schemas.openxmlformats.org/officeDocument/2006/relationships/hyperlink" Target="https://bucaramangagovco-my.sharepoint.com/:b:/r/personal/controlinterno_bucaramanga_gov_co/Documents/ARCHIVO%20DIGITAL%20OCIG/2024/Plan%20de%20mejoramiento%20archvistico/TERCER%20SEGUIMIENTO/6.%20TABLAS%20DE%20VALORACIO%CC%81N%20DOCUMENTAL/6.%20TVD_%20Obj%207_Sec%20Administrativa_%20%C3%81REA%20DE%20GESTI%C3%93N%20DOC+%20MEMORIA%20DESCRIPTIVA%20TVD.pdf?csf=1&amp;web=1&amp;e=RzTgUk" TargetMode="External"/><Relationship Id="rId45"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1?csf=1&amp;web=1&amp;e=OauNFC" TargetMode="External"/><Relationship Id="rId53"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1%20-%20HISTORIAS%20LAB%20SECRETAR%C3%8DA%20DE%20EDUCACI%C3%93N/F-GDO-8600-238,37-033%20INFORME%20SEGUIMIENTO%20ORG%20DOCUMENTAL%20V1%20(1).xlsx?d=w189680a5432e4682b39af1367a6f2abc&amp;csf=1&amp;web=1&amp;e=nzNCSo" TargetMode="External"/><Relationship Id="rId58"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66" Type="http://schemas.openxmlformats.org/officeDocument/2006/relationships/hyperlink" Target="https://bucaramangagovco-my.sharepoint.com/:f:/r/personal/controlinterno_bucaramanga_gov_co/Documents/ARCHIVO%20DIGITAL%20OCIG/2024/Plan%20de%20mejoramiento%20archvistico/CUARTO%20SEGUIMIENTO/7.%20SISTEMA%20INTEGRADO%20DE%20CONSERVACIO%CC%81N%20-SIC/OBJETIVO%206?csf=1&amp;web=1&amp;e=fdYfYT" TargetMode="External"/><Relationship Id="rId74" Type="http://schemas.openxmlformats.org/officeDocument/2006/relationships/hyperlink" Target="https://bucaramangagovco-my.sharepoint.com/:f:/r/personal/controlinterno_bucaramanga_gov_co/Documents/ARCHIVO%20DIGITAL%20OCIG/2024/Plan%20de%20mejoramiento%20archvistico/QUINTO%20SEGUIMIENTO/7.%20SISTEMA%20INTEGRADO%20DE%20CONSERVACIO%CC%81N%20-SIC/SECRETARIA%20ADMINISTRATIVA/OBJETIVO%207/QUINTO%20SEGUIMIENTO?csf=1&amp;web=1&amp;e=FRWr4G" TargetMode="External"/><Relationship Id="rId79" Type="http://schemas.openxmlformats.org/officeDocument/2006/relationships/vmlDrawing" Target="../drawings/vmlDrawing1.vml"/><Relationship Id="rId5" Type="http://schemas.openxmlformats.org/officeDocument/2006/relationships/hyperlink" Target="https://bucaramangagovco-my.sharepoint.com/:f:/r/personal/controlinterno_bucaramanga_gov_co/Documents/ARCHIVO%20DIGITAL%20OCIG/2023/PLAN%20DE%20MEJORAMIENTO%20ARCHVISTICO/PRIMER%20SEGUIMIENTO/ADMINISTRATIVA/1.%20INVENTARIOS%20DOCUMENTALES-FUID/ACCI%C3%93N%201?csf=1&amp;web=1&amp;e=kvOTdG" TargetMode="External"/><Relationship Id="rId61"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19" Type="http://schemas.openxmlformats.org/officeDocument/2006/relationships/hyperlink" Target="https://bucaramangagovco-my.sharepoint.com/:f:/r/personal/controlinterno_bucaramanga_gov_co/Documents/ARCHIVO%20DIGITAL%20OCIG/2023/PLAN%20DE%20MEJORAMIENTO%20ARCHVISTICO/PRIMER%20SEGUIMIENTO/ADMINISTRATIVA/6.%20TABLAS%20DE%20VALORACI%C3%93N%20DOCUMENTAL?csf=1&amp;web=1&amp;e=dbA3bt" TargetMode="External"/><Relationship Id="rId14" Type="http://schemas.openxmlformats.org/officeDocument/2006/relationships/hyperlink" Target="https://bucaramangagovco-my.sharepoint.com/:f:/r/personal/controlinterno_bucaramanga_gov_co/Documents/ARCHIVO%20DIGITAL%20OCIG/2024/Plan%20de%20mejoramiento%20archvistico/TERCER%20SEGUIMIENTO/4.%20ACTOS%20ADMINISTRATIVOS?csf=1&amp;web=1&amp;e=tH7XbH" TargetMode="External"/><Relationship Id="rId22"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1?csf=1&amp;web=1&amp;e=inanMg" TargetMode="External"/><Relationship Id="rId27" Type="http://schemas.openxmlformats.org/officeDocument/2006/relationships/hyperlink" Target="https://bucaramangagovco-my.sharepoint.com/:f:/r/personal/controlinterno_bucaramanga_gov_co/Documents/ARCHIVO%20DIGITAL%20OCIG/2023/PLAN%20DE%20MEJORAMIENTO%20ARCHVISTICO/SEGUNDO%20SEGUIMIENTO/ADMINISTRATIVA/7.%20SISTEMA%20INTEGRADO%20DE%20CONSERVACIO%CC%81N%20-SIC/OBJETIVO%202?csf=1&amp;web=1&amp;e=x5osDY" TargetMode="External"/><Relationship Id="rId30" Type="http://schemas.openxmlformats.org/officeDocument/2006/relationships/hyperlink" Target="https://bucaramangagovco-my.sharepoint.com/:f:/r/personal/controlinterno_bucaramanga_gov_co/Documents/ARCHIVO%20DIGITAL%20OCIG/2023/PLAN%20DE%20MEJORAMIENTO%20ARCHVISTICO/SEGUNDO%20SEGUIMIENTO/ADMINISTRATIVA/6.%20TABLAS%20DE%20VALORACIO%CC%81N%20DOCUMENTAL?csf=1&amp;web=1&amp;e=1qhkqW" TargetMode="External"/><Relationship Id="rId35" Type="http://schemas.openxmlformats.org/officeDocument/2006/relationships/hyperlink" Target="https://bucaramangagovco-my.sharepoint.com/:f:/r/personal/controlinterno_bucaramanga_gov_co/Documents/ARCHIVO%20DIGITAL%20OCIG/2024/Plan%20de%20mejoramiento%20archvistico/TERCER%20SEGUIMIENTO/7.%20SISTEMA%20INTEGRADO%20DE%20CONSERVACIO%CC%81N%20-SIC/OBJETIVO%209?csf=1&amp;web=1&amp;e=damK4J" TargetMode="External"/><Relationship Id="rId43"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1?csf=1&amp;web=1&amp;e=OauNFC" TargetMode="External"/><Relationship Id="rId48"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2?csf=1&amp;web=1&amp;e=qMO19N" TargetMode="External"/><Relationship Id="rId56"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1%20-%20HISTORIAS%20LAB%20SECRETAR%C3%8DA%20DE%20EDUCACI%C3%93N/F-GDO-8600-238,37-033%20INFORME%20SEGUIMIENTO%20ORG%20DOCUMENTAL%20V1%20(1).xlsx?d=w189680a5432e4682b39af1367a6f2abc&amp;csf=1&amp;web=1&amp;e=nzNCSo" TargetMode="External"/><Relationship Id="rId64" Type="http://schemas.openxmlformats.org/officeDocument/2006/relationships/hyperlink" Target="https://bucaramangagovco-my.sharepoint.com/:x:/r/personal/controlinterno_bucaramanga_gov_co/Documents/ARCHIVO%20DIGITAL%20OCIG/2024/Plan%20de%20mejoramiento%20archvistico/CUARTO%20SEGUIMIENTO/7.%20SISTEMA%20INTEGRADO%20DE%20CONSERVACIO%CC%81N%20-SIC/OBJETIVO%203/Sistema%20Integrado%20de%20Conservaci%C3%B3n.%20Objetivo%203.%20Tarea%201.%20%C3%81rea%20de%20Gesti%C3%B3n%20de%20Recursos%20Fisicos.%20Secretaria%20Administrativa.xlsm?d=w685b604f01fb44c480e9a7f9a3823abd&amp;csf=1&amp;web=1&amp;e=2628nb" TargetMode="External"/><Relationship Id="rId69" Type="http://schemas.openxmlformats.org/officeDocument/2006/relationships/hyperlink" Target="https://bucaramangagovco-my.sharepoint.com/:f:/r/personal/controlinterno_bucaramanga_gov_co/Documents/ARCHIVO%20DIGITAL%20OCIG/2024/Plan%20de%20mejoramiento%20archvistico/QUINTO%20SEGUIMIENTO/7.%20SISTEMA%20INTEGRADO%20DE%20CONSERVACIO%CC%81N%20-SIC/SECRETARIA%20ADMINISTRATIVA/OBJETIVO%203/QUINTO%20SEGUIMIENTO?csf=1&amp;web=1&amp;e=AmkTp0" TargetMode="External"/><Relationship Id="rId77" Type="http://schemas.openxmlformats.org/officeDocument/2006/relationships/hyperlink" Target="https://bucaramangagovco-my.sharepoint.com/:f:/r/personal/controlinterno_bucaramanga_gov_co/Documents/ARCHIVO%20DIGITAL%20OCIG/2024/Plan%20de%20mejoramiento%20archvistico/QUINTO%20SEGUIMIENTO/6.%20TABLAS%20DE%20VALORACIO%CC%81N%20DOCUMENTAL?csf=1&amp;web=1&amp;e=koOAVM" TargetMode="External"/><Relationship Id="rId8" Type="http://schemas.openxmlformats.org/officeDocument/2006/relationships/hyperlink" Target="https://bucaramangagovco-my.sharepoint.com/:f:/r/personal/controlinterno_bucaramanga_gov_co/Documents/ARCHIVO%20DIGITAL%20OCIG/2023/PLAN%20DE%20MEJORAMIENTO%20ARCHVISTICO/PRIMER%20SEGUIMIENTO/ADMINISTRATIVA/2.%20ORGANIZACI%C3%93N%20DE%20ARCHIVOS/ACCI%C3%93N%202?csf=1&amp;web=1&amp;e=ndXW3e" TargetMode="External"/><Relationship Id="rId51"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4?csf=1&amp;web=1&amp;e=s8bNrD" TargetMode="External"/><Relationship Id="rId72" Type="http://schemas.openxmlformats.org/officeDocument/2006/relationships/hyperlink" Target="https://bucaramangagovco-my.sharepoint.com/:x:/r/personal/controlinterno_bucaramanga_gov_co/Documents/ARCHIVO%20DIGITAL%20OCIG/2024/Plan%20de%20mejoramiento%20archvistico/QUINTO%20SEGUIMIENTO/7.%20SISTEMA%20INTEGRADO%20DE%20CONSERVACIO%CC%81N%20-SIC/SECRETARIA%20ADMINISTRATIVA/OBJETIVO%206/QUINTO%20SEGUIMIENTO/SIC%20Objetivo%206.%20Tarea%205%20y%206%20%C3%81rea%20de%20Gesti%C3%B3n%20de%20Recursos%20Fisicos.%20Secretaria%20Administrativa.xlsx?d=wf88edf9f5fe94ba2bad862ea83acce03&amp;csf=1&amp;web=1&amp;e=KUThUf" TargetMode="External"/><Relationship Id="rId3"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6?csf=1&amp;web=1&amp;e=Mg1bDb" TargetMode="External"/><Relationship Id="rId12" Type="http://schemas.openxmlformats.org/officeDocument/2006/relationships/hyperlink" Target="https://bucaramangagovco-my.sharepoint.com/:f:/r/personal/controlinterno_bucaramanga_gov_co/Documents/ARCHIVO%20DIGITAL%20OCIG/2023/PLAN%20DE%20MEJORAMIENTO%20ARCHVISTICO/PRIMER%20SEGUIMIENTO/ADMINISTRATIVA/4.%20ACTOS%20ADMINISTRATIVOS/ACCI%C3%93N%201?csf=1&amp;web=1&amp;e=alUruJ" TargetMode="External"/><Relationship Id="rId17" Type="http://schemas.openxmlformats.org/officeDocument/2006/relationships/hyperlink" Target="https://bucaramangagovco-my.sharepoint.com/:f:/r/personal/controlinterno_bucaramanga_gov_co/Documents/ARCHIVO%20DIGITAL%20OCIG/2023/PLAN%20DE%20MEJORAMIENTO%20ARCHVISTICO/PRIMER%20SEGUIMIENTO/ADMINISTRATIVA/6.%20TABLAS%20DE%20VALORACI%C3%93N%20DOCUMENTAL?csf=1&amp;web=1&amp;e=9oDbuS" TargetMode="External"/><Relationship Id="rId25" Type="http://schemas.openxmlformats.org/officeDocument/2006/relationships/hyperlink" Target="https://bucaramangagovco-my.sharepoint.com/:f:/g/personal/controlinterno_bucaramanga_gov_co/Ej-df_wogQxCuLryn4QNNdQBcoPM5VNwzncptoFZr6JAyg?e=JZg7a8" TargetMode="External"/><Relationship Id="rId33" Type="http://schemas.openxmlformats.org/officeDocument/2006/relationships/hyperlink" Target="https://bucaramangagovco-my.sharepoint.com/:f:/r/personal/controlinterno_bucaramanga_gov_co/Documents/ARCHIVO%20DIGITAL%20OCIG/2023/PLAN%20DE%20MEJORAMIENTO%20ARCHVISTICO/SEGUNDO%20SEGUIMIENTO/ADMINISTRATIVA/7.%20SISTEMA%20INTEGRADO%20DE%20CONSERVACIO%CC%81N%20-SIC/OBJETIVO%208?csf=1&amp;web=1&amp;e=TfQNG0" TargetMode="External"/><Relationship Id="rId38" Type="http://schemas.openxmlformats.org/officeDocument/2006/relationships/hyperlink" Target="https://bucaramangagovco-my.sharepoint.com/:f:/r/personal/controlinterno_bucaramanga_gov_co/Documents/ARCHIVO%20DIGITAL%20OCIG/2024/Plan%20de%20mejoramiento%20archvistico/TERCER%20SEGUIMIENTO/6.%20TABLAS%20DE%20VALORACIO%CC%81N%20DOCUMENTAL?csf=1&amp;web=1&amp;e=0ozIm5" TargetMode="External"/><Relationship Id="rId46"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2?csf=1&amp;web=1&amp;e=qMO19N" TargetMode="External"/><Relationship Id="rId59"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67" Type="http://schemas.openxmlformats.org/officeDocument/2006/relationships/hyperlink" Target="https://bucaramangagovco-my.sharepoint.com/:b:/r/personal/controlinterno_bucaramanga_gov_co/Documents/ARCHIVO%20DIGITAL%20OCIG/2024/Plan%20de%20mejoramiento%20archvistico/CUARTO%20SEGUIMIENTO/7.%20SISTEMA%20INTEGRADO%20DE%20CONSERVACIO%CC%81N%20-SIC/OBJETIVO%209/Sistema%20Integrado%20de%20Conservaci%C3%B3n.%20Objetivo%209.%20Tarea%201.%20PL-SST-8700-170-004%20Plan%20GRDf.pdf?csf=1&amp;web=1&amp;e=RH1FAU" TargetMode="External"/><Relationship Id="rId20"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1?csf=1&amp;web=1&amp;e=uoAssh" TargetMode="External"/><Relationship Id="rId41" Type="http://schemas.openxmlformats.org/officeDocument/2006/relationships/hyperlink" Target="https://bucaramangagovco-my.sharepoint.com/:f:/g/personal/controlinterno_bucaramanga_gov_co/EqRBmpa39qZEkwwWol4fMo8BemKD8Qz6Pm3e0gc25cbxOw?e=k3fu8S" TargetMode="External"/><Relationship Id="rId54"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1%20-%20HISTORIAS%20LAB%20SECRETAR%C3%8DA%20DE%20EDUCACI%C3%93N/F-GDO-8600-238,37-033%20INFORME%20SEGUIMIENTO%20ORG%20DOCUMENTAL%20V1%20(1).xlsx?d=w189680a5432e4682b39af1367a6f2abc&amp;csf=1&amp;web=1&amp;e=nzNCSo" TargetMode="External"/><Relationship Id="rId62"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70" Type="http://schemas.openxmlformats.org/officeDocument/2006/relationships/hyperlink" Target="https://bucaramangagovco-my.sharepoint.com/:x:/r/personal/controlinterno_bucaramanga_gov_co/Documents/ARCHIVO%20DIGITAL%20OCIG/2024/Plan%20de%20mejoramiento%20archvistico/QUINTO%20SEGUIMIENTO/7.%20SISTEMA%20INTEGRADO%20DE%20CONSERVACIO%CC%81N%20-SIC/SECRETARIA%20ADMINISTRATIVA/OBJETIVO%204/QUINTO%20SEGUIMIENTO/SIC%20Objetivo%204.%20Tarea%201.3%20%C3%81rea%20de%20Gesti%C3%B3n%20de%20Recursos%20Fisicos.%20Secretaria%20Administrativa.xlsx?d=w82db526953d048c297209e6c166f3865&amp;csf=1&amp;web=1&amp;e=Dt3plJ" TargetMode="External"/><Relationship Id="rId75" Type="http://schemas.openxmlformats.org/officeDocument/2006/relationships/hyperlink" Target="https://bucaramangagovco-my.sharepoint.com/:f:/r/personal/controlinterno_bucaramanga_gov_co/Documents/ARCHIVO%20DIGITAL%20OCIG/2024/Plan%20de%20mejoramiento%20archvistico/QUINTO%20SEGUIMIENTO/1.%20INVENTARIOS%20DOCUMENTALES-FUID/ARCHIVO%20CENTRAL?csf=1&amp;web=1&amp;e=MJukN9" TargetMode="External"/><Relationship Id="rId1" Type="http://schemas.openxmlformats.org/officeDocument/2006/relationships/hyperlink" Target="https://bucaramangagovco-my.sharepoint.com/:f:/r/personal/controlinterno_bucaramanga_gov_co/Documents/ARCHIVO%20DIGITAL%20OCIG/2024/Plan%20de%20mejoramiento%20archvistico/TERCER%20SEGUIMIENTO/7.%20SISTEMA%20INTEGRADO%20DE%20CONSERVACIO%CC%81N%20-SIC/OBJETIVO%205?csf=1&amp;web=1&amp;e=NIDbGB" TargetMode="External"/><Relationship Id="rId6" Type="http://schemas.openxmlformats.org/officeDocument/2006/relationships/hyperlink" Target="https://bucaramangagovco-my.sharepoint.com/:f:/r/personal/controlinterno_bucaramanga_gov_co/Documents/ARCHIVO%20DIGITAL%20OCIG/2023/PLAN%20DE%20MEJORAMIENTO%20ARCHVISTICO/PRIMER%20SEGUIMIENTO/ADMINISTRATIVA/1.%20INVENTARIOS%20DOCUMENTALES-FUID/ACCI%C3%93N%201?csf=1&amp;web=1&amp;e=kvOTdG" TargetMode="External"/><Relationship Id="rId15" Type="http://schemas.openxmlformats.org/officeDocument/2006/relationships/hyperlink" Target="https://bucaramangagovco-my.sharepoint.com/:f:/r/personal/controlinterno_bucaramanga_gov_co/Documents/ARCHIVO%20DIGITAL%20OCIG/2023/PLAN%20DE%20MEJORAMIENTO%20ARCHVISTICO/PRIMER%20SEGUIMIENTO/ADMINISTRATIVA/6.%20TABLAS%20DE%20VALORACI%C3%93N%20DOCUMENTAL?csf=1&amp;web=1&amp;e=EjByQB" TargetMode="External"/><Relationship Id="rId23" Type="http://schemas.openxmlformats.org/officeDocument/2006/relationships/hyperlink" Target="https://bucaramangagovco-my.sharepoint.com/:f:/g/personal/controlinterno_bucaramanga_gov_co/EsVX_Yazvl5Hr6ipcmS8LbUB3WZIrEbawDqf2PNl457W1A?e=rOArpw" TargetMode="External"/><Relationship Id="rId28" Type="http://schemas.openxmlformats.org/officeDocument/2006/relationships/hyperlink" Target="https://bucaramangagovco-my.sharepoint.com/:f:/r/personal/controlinterno_bucaramanga_gov_co/Documents/ARCHIVO%20DIGITAL%20OCIG/2024/Plan%20de%20mejoramiento%20archvistico/TERCER%20SEGUIMIENTO/7.%20SISTEMA%20INTEGRADO%20DE%20CONSERVACIO%CC%81N%20-SIC/OBJETIVO%207?csf=1&amp;web=1&amp;e=yXP1rH" TargetMode="External"/><Relationship Id="rId36" Type="http://schemas.openxmlformats.org/officeDocument/2006/relationships/hyperlink" Target="https://bucaramangagovco-my.sharepoint.com/:f:/g/personal/controlinterno_bucaramanga_gov_co/EiyOZt58vpZKshkd9NaVNGwBHD7ukB-2WwkbP1ZInogJiQ?e=PSaDEB" TargetMode="External"/><Relationship Id="rId49"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3?csf=1&amp;web=1&amp;e=1xqZvX" TargetMode="External"/><Relationship Id="rId57"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10" Type="http://schemas.openxmlformats.org/officeDocument/2006/relationships/hyperlink" Target="https://bucaramangagovco-my.sharepoint.com/:f:/r/personal/controlinterno_bucaramanga_gov_co/Documents/ARCHIVO%20DIGITAL%20OCIG/2023/PLAN%20DE%20MEJORAMIENTO%20ARCHVISTICO/PRIMER%20SEGUIMIENTO/ADMINISTRATIVA/2.%20ORGANIZACI%C3%93N%20DE%20ARCHIVOS/ACCI%C3%93N%201?csf=1&amp;web=1&amp;e=6Ix5vp" TargetMode="External"/><Relationship Id="rId31" Type="http://schemas.openxmlformats.org/officeDocument/2006/relationships/hyperlink" Target="https://bucaramangagovco-my.sharepoint.com/:f:/r/personal/controlinterno_bucaramanga_gov_co/Documents/ARCHIVO%20DIGITAL%20OCIG/2024/Plan%20de%20mejoramiento%20archvistico/TERCER%20SEGUIMIENTO/7.%20SISTEMA%20INTEGRADO%20DE%20CONSERVACIO%CC%81N%20-SIC/OBJETIVO%205?csf=1&amp;web=1&amp;e=NIDbGB" TargetMode="External"/><Relationship Id="rId44"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1?csf=1&amp;web=1&amp;e=OauNFC" TargetMode="External"/><Relationship Id="rId52"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1%20-%20HISTORIAS%20LAB%20SECRETAR%C3%8DA%20DE%20EDUCACI%C3%93N/F-GDO-8600-238,37-033%20INFORME%20SEGUIMIENTO%20ORG%20DOCUMENTAL%20V1%20(1).xlsx?d=w189680a5432e4682b39af1367a6f2abc&amp;csf=1&amp;web=1&amp;e=nzNCSo" TargetMode="External"/><Relationship Id="rId60"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65" Type="http://schemas.openxmlformats.org/officeDocument/2006/relationships/hyperlink" Target="https://bucaramangagovco-my.sharepoint.com/:b:/r/personal/controlinterno_bucaramanga_gov_co/Documents/ARCHIVO%20DIGITAL%20OCIG/2024/Plan%20de%20mejoramiento%20archvistico/CUARTO%20SEGUIMIENTO/7.%20SISTEMA%20INTEGRADO%20DE%20CONSERVACIO%CC%81N%20-SIC/OBJETIVO%205/Sistema%20Integrado%20de%20Conservaci%C3%B3n.%20Objetivo%205.%20Tarea%203.%20%C3%81rea%20de%20Gesti%C3%B3n%20de%20Recursos%20F%C3%ADsicos.%20Secretaria%20Administrativa.pdf?csf=1&amp;web=1&amp;e=TZfG5K" TargetMode="External"/><Relationship Id="rId73" Type="http://schemas.openxmlformats.org/officeDocument/2006/relationships/hyperlink" Target="https://bucaramangagovco-my.sharepoint.com/:x:/r/personal/controlinterno_bucaramanga_gov_co/Documents/ARCHIVO%20DIGITAL%20OCIG/2024/Plan%20de%20mejoramiento%20archvistico/QUINTO%20SEGUIMIENTO/7.%20SISTEMA%20INTEGRADO%20DE%20CONSERVACIO%CC%81N%20-SIC/SECRETARIA%20ADMINISTRATIVA/OBJETIVO%206/QUINTO%20SEGUIMIENTO/SIC%20Objetivo%206.%20Tarea%205%20y%206%20%C3%81rea%20de%20Gesti%C3%B3n%20de%20Recursos%20Fisicos.%20Secretaria%20Administrativa.xlsx?d=wf88edf9f5fe94ba2bad862ea83acce03&amp;csf=1&amp;web=1&amp;e=KUThUf" TargetMode="External"/><Relationship Id="rId78" Type="http://schemas.openxmlformats.org/officeDocument/2006/relationships/drawing" Target="../drawings/drawing1.xml"/><Relationship Id="rId4"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6?csf=1&amp;web=1&amp;e=Mg1bDb" TargetMode="External"/><Relationship Id="rId9" Type="http://schemas.openxmlformats.org/officeDocument/2006/relationships/hyperlink" Target="https://bucaramangagovco-my.sharepoint.com/:f:/r/personal/controlinterno_bucaramanga_gov_co/Documents/ARCHIVO%20DIGITAL%20OCIG/2023/PLAN%20DE%20MEJORAMIENTO%20ARCHVISTICO/PRIMER%20SEGUIMIENTO/ADMINISTRATIVA/2.%20ORGANIZACI%C3%93N%20DE%20ARCHIVOS/ACCI%C3%93N%202?csf=1&amp;web=1&amp;e=ndXW3e" TargetMode="External"/><Relationship Id="rId13" Type="http://schemas.openxmlformats.org/officeDocument/2006/relationships/hyperlink" Target="https://bucaramangagovco-my.sharepoint.com/:f:/r/personal/controlinterno_bucaramanga_gov_co/Documents/ARCHIVO%20DIGITAL%20OCIG/2023/PLAN%20DE%20MEJORAMIENTO%20ARCHVISTICO/PRIMER%20SEGUIMIENTO/ADMINISTRATIVA/4.%20ACTOS%20ADMINISTRATIVOS/ACCI%C3%93N%202?csf=1&amp;web=1&amp;e=6Nhv2Y" TargetMode="External"/><Relationship Id="rId18" Type="http://schemas.openxmlformats.org/officeDocument/2006/relationships/hyperlink" Target="https://bucaramangagovco-my.sharepoint.com/:f:/r/personal/controlinterno_bucaramanga_gov_co/Documents/ARCHIVO%20DIGITAL%20OCIG/2023/PLAN%20DE%20MEJORAMIENTO%20ARCHVISTICO/PRIMER%20SEGUIMIENTO/ADMINISTRATIVA/6.%20TABLAS%20DE%20VALORACI%C3%93N%20DOCUMENTAL?csf=1&amp;web=1&amp;e=lnsCRV" TargetMode="External"/><Relationship Id="rId39" Type="http://schemas.openxmlformats.org/officeDocument/2006/relationships/hyperlink" Target="https://bucaramangagovco-my.sharepoint.com/:b:/r/personal/controlinterno_bucaramanga_gov_co/Documents/ARCHIVO%20DIGITAL%20OCIG/2024/Plan%20de%20mejoramiento%20archvistico/TERCER%20SEGUIMIENTO/6.%20TABLAS%20DE%20VALORACIO%CC%81N%20DOCUMENTAL/6.%20TVD_%20Obj%207_Sec%20Administrativa_%20%C3%81REA%20DE%20GESTI%C3%93N%20DOC+%20MEMORIA%20DESCRIPTIVA%20TVD.pdf?csf=1&amp;web=1&amp;e=RzTgUk" TargetMode="External"/><Relationship Id="rId34" Type="http://schemas.openxmlformats.org/officeDocument/2006/relationships/hyperlink" Target="https://bucaramangagovco-my.sharepoint.com/:f:/r/personal/controlinterno_bucaramanga_gov_co/Documents/ARCHIVO%20DIGITAL%20OCIG/2024/Plan%20de%20mejoramiento%20archvistico/TERCER%20SEGUIMIENTO/7.%20SISTEMA%20INTEGRADO%20DE%20CONSERVACIO%CC%81N%20-SIC/OBJETIVO%209?csf=1&amp;web=1&amp;e=damK4J" TargetMode="External"/><Relationship Id="rId50"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4?csf=1&amp;web=1&amp;e=s8bNrD" TargetMode="External"/><Relationship Id="rId55"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1%20-%20HISTORIAS%20LAB%20SECRETAR%C3%8DA%20DE%20EDUCACI%C3%93N/F-GDO-8600-238,37-033%20INFORME%20SEGUIMIENTO%20ORG%20DOCUMENTAL%20V1%20(1).xlsx?d=w189680a5432e4682b39af1367a6f2abc&amp;csf=1&amp;web=1&amp;e=nzNCSo" TargetMode="External"/><Relationship Id="rId76" Type="http://schemas.openxmlformats.org/officeDocument/2006/relationships/hyperlink" Target="https://bucaramangagovco-my.sharepoint.com/:f:/r/personal/controlinterno_bucaramanga_gov_co/Documents/ARCHIVO%20DIGITAL%20OCIG/2024/Plan%20de%20mejoramiento%20archvistico/QUINTO%20SEGUIMIENTO/4.%20ACTOS%20ADMINISTRATIVOS/ACCI%C3%93N%204?csf=1&amp;web=1&amp;e=JKKcwx" TargetMode="External"/><Relationship Id="rId7" Type="http://schemas.openxmlformats.org/officeDocument/2006/relationships/hyperlink" Target="https://bucaramangagovco-my.sharepoint.com/:f:/r/personal/controlinterno_bucaramanga_gov_co/Documents/ARCHIVO%20DIGITAL%20OCIG/2023/PLAN%20DE%20MEJORAMIENTO%20ARCHVISTICO/PRIMER%20SEGUIMIENTO/ADMINISTRATIVA/2.%20ORGANIZACI%C3%93N%20DE%20ARCHIVOS/ACCI%C3%93N%201?csf=1&amp;web=1&amp;e=6Ix5vp" TargetMode="External"/><Relationship Id="rId71" Type="http://schemas.openxmlformats.org/officeDocument/2006/relationships/hyperlink" Target="https://bucaramangagovco-my.sharepoint.com/:f:/r/personal/controlinterno_bucaramanga_gov_co/Documents/ARCHIVO%20DIGITAL%20OCIG/2024/Plan%20de%20mejoramiento%20archvistico/QUINTO%20SEGUIMIENTO/7.%20SISTEMA%20INTEGRADO%20DE%20CONSERVACIO%CC%81N%20-SIC/SECRETARIA%20ADMINISTRATIVA/OBJETIVO%204/QUINTO%20SEGUIMIENTO/SIC%20Objetivo%204.%20Tarea%201.3%20%20Evidencia%20fotografica%20%C3%81rea%20de%20Gesti%C3%B3n%20de%20Recursos%20Fisicos.%20Secretaria%20Administrativa?csf=1&amp;web=1&amp;e=P3Qt0t" TargetMode="External"/><Relationship Id="rId2"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6?csf=1&amp;web=1&amp;e=Mg1bDb" TargetMode="External"/><Relationship Id="rId29" Type="http://schemas.openxmlformats.org/officeDocument/2006/relationships/hyperlink" Target="https://bucaramangagovco-my.sharepoint.com/:f:/r/personal/controlinterno_bucaramanga_gov_co/Documents/ARCHIVO%20DIGITAL%20OCIG/2023/PLAN%20DE%20MEJORAMIENTO%20ARCHVISTICO/SEGUNDO%20SEGUIMIENTO/ADMINISTRATIVA/6.%20TABLAS%20DE%20VALORACIO%CC%81N%20DOCUMENTAL?csf=1&amp;web=1&amp;e=xPnjB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99"/>
    <pageSetUpPr fitToPage="1"/>
  </sheetPr>
  <dimension ref="A1:T154"/>
  <sheetViews>
    <sheetView showGridLines="0" tabSelected="1" topLeftCell="B118" zoomScaleNormal="30" zoomScalePageLayoutView="55" workbookViewId="0">
      <selection activeCell="F137" sqref="F137"/>
    </sheetView>
  </sheetViews>
  <sheetFormatPr defaultColWidth="11" defaultRowHeight="15"/>
  <cols>
    <col min="1" max="1" width="9.125" customWidth="1"/>
    <col min="2" max="2" width="24" customWidth="1"/>
    <col min="3" max="3" width="13.125" customWidth="1"/>
    <col min="4" max="4" width="35.375" customWidth="1"/>
    <col min="5" max="5" width="13.125" customWidth="1"/>
    <col min="6" max="6" width="28.625" customWidth="1"/>
    <col min="7" max="8" width="33.375" customWidth="1"/>
    <col min="9" max="9" width="17.625" style="2" customWidth="1"/>
    <col min="10" max="10" width="21.375" style="3" customWidth="1"/>
    <col min="11" max="11" width="23" style="4" customWidth="1"/>
    <col min="12" max="12" width="22" style="172" customWidth="1"/>
    <col min="13" max="13" width="52" style="5" customWidth="1"/>
    <col min="14" max="14" width="25.125" customWidth="1"/>
    <col min="15" max="15" width="59.625" customWidth="1"/>
    <col min="16" max="16" width="33.625" customWidth="1"/>
    <col min="17" max="17" width="67.375" style="364" customWidth="1"/>
    <col min="18" max="18" width="15.625" customWidth="1"/>
    <col min="19" max="19" width="17" customWidth="1"/>
    <col min="20" max="20" width="24.375" customWidth="1"/>
  </cols>
  <sheetData>
    <row r="1" spans="1:20" ht="27.75" customHeight="1" thickBot="1">
      <c r="A1" s="377"/>
      <c r="B1" s="378"/>
      <c r="C1" s="383" t="s">
        <v>0</v>
      </c>
      <c r="D1" s="384"/>
      <c r="E1" s="384"/>
      <c r="F1" s="384"/>
      <c r="G1" s="384"/>
      <c r="H1" s="384"/>
      <c r="I1" s="384"/>
      <c r="J1" s="384"/>
      <c r="K1" s="384"/>
      <c r="L1" s="384"/>
      <c r="M1" s="384"/>
      <c r="N1" s="384"/>
      <c r="O1" s="384"/>
      <c r="P1" s="384"/>
      <c r="Q1" s="385"/>
      <c r="R1" s="524" t="s">
        <v>1</v>
      </c>
      <c r="S1" s="525"/>
      <c r="T1" s="526"/>
    </row>
    <row r="2" spans="1:20" ht="15.75" customHeight="1" thickBot="1">
      <c r="A2" s="379"/>
      <c r="B2" s="380"/>
      <c r="C2" s="386"/>
      <c r="D2" s="387"/>
      <c r="E2" s="387"/>
      <c r="F2" s="387"/>
      <c r="G2" s="387"/>
      <c r="H2" s="387"/>
      <c r="I2" s="387"/>
      <c r="J2" s="387"/>
      <c r="K2" s="387"/>
      <c r="L2" s="387"/>
      <c r="M2" s="387"/>
      <c r="N2" s="387"/>
      <c r="O2" s="387"/>
      <c r="P2" s="387"/>
      <c r="Q2" s="388"/>
      <c r="R2" s="524" t="s">
        <v>2</v>
      </c>
      <c r="S2" s="525"/>
      <c r="T2" s="526"/>
    </row>
    <row r="3" spans="1:20" ht="23.25" customHeight="1" thickBot="1">
      <c r="A3" s="379"/>
      <c r="B3" s="380"/>
      <c r="C3" s="386"/>
      <c r="D3" s="387"/>
      <c r="E3" s="387"/>
      <c r="F3" s="387"/>
      <c r="G3" s="387"/>
      <c r="H3" s="387"/>
      <c r="I3" s="387"/>
      <c r="J3" s="387"/>
      <c r="K3" s="387"/>
      <c r="L3" s="387"/>
      <c r="M3" s="387"/>
      <c r="N3" s="387"/>
      <c r="O3" s="387"/>
      <c r="P3" s="387"/>
      <c r="Q3" s="388"/>
      <c r="R3" s="524" t="s">
        <v>3</v>
      </c>
      <c r="S3" s="525"/>
      <c r="T3" s="526"/>
    </row>
    <row r="4" spans="1:20" ht="36" customHeight="1" thickBot="1">
      <c r="A4" s="381"/>
      <c r="B4" s="382"/>
      <c r="C4" s="389"/>
      <c r="D4" s="390"/>
      <c r="E4" s="390"/>
      <c r="F4" s="390"/>
      <c r="G4" s="390"/>
      <c r="H4" s="390"/>
      <c r="I4" s="390"/>
      <c r="J4" s="390"/>
      <c r="K4" s="390"/>
      <c r="L4" s="390"/>
      <c r="M4" s="390"/>
      <c r="N4" s="390"/>
      <c r="O4" s="390"/>
      <c r="P4" s="390"/>
      <c r="Q4" s="391"/>
      <c r="R4" s="524" t="s">
        <v>4</v>
      </c>
      <c r="S4" s="525"/>
      <c r="T4" s="526"/>
    </row>
    <row r="5" spans="1:20">
      <c r="A5" s="527" t="s">
        <v>5</v>
      </c>
      <c r="B5" s="528"/>
      <c r="C5" s="529" t="s">
        <v>6</v>
      </c>
      <c r="D5" s="530"/>
      <c r="E5" s="530"/>
      <c r="F5" s="530"/>
      <c r="G5" s="530"/>
      <c r="H5" s="530"/>
      <c r="I5" s="530"/>
      <c r="J5" s="531" t="s">
        <v>7</v>
      </c>
      <c r="K5" s="531"/>
      <c r="L5" s="532" t="s">
        <v>8</v>
      </c>
      <c r="M5" s="533"/>
      <c r="N5" s="533"/>
      <c r="O5" s="533"/>
      <c r="P5" s="533"/>
      <c r="Q5" s="533"/>
      <c r="R5" s="534"/>
      <c r="S5" s="534"/>
      <c r="T5" s="535"/>
    </row>
    <row r="6" spans="1:20">
      <c r="A6" s="504" t="s">
        <v>9</v>
      </c>
      <c r="B6" s="505"/>
      <c r="C6" s="512" t="s">
        <v>10</v>
      </c>
      <c r="D6" s="513"/>
      <c r="E6" s="513"/>
      <c r="F6" s="513"/>
      <c r="G6" s="513"/>
      <c r="H6" s="513"/>
      <c r="I6" s="513"/>
      <c r="J6" s="508" t="s">
        <v>11</v>
      </c>
      <c r="K6" s="508"/>
      <c r="L6" s="512" t="s">
        <v>12</v>
      </c>
      <c r="M6" s="513"/>
      <c r="N6" s="513"/>
      <c r="O6" s="513"/>
      <c r="P6" s="513"/>
      <c r="Q6" s="513"/>
      <c r="R6" s="513"/>
      <c r="S6" s="513"/>
      <c r="T6" s="536"/>
    </row>
    <row r="7" spans="1:20">
      <c r="A7" s="504" t="s">
        <v>13</v>
      </c>
      <c r="B7" s="505"/>
      <c r="C7" s="506" t="s">
        <v>14</v>
      </c>
      <c r="D7" s="507"/>
      <c r="E7" s="507"/>
      <c r="F7" s="507"/>
      <c r="G7" s="507"/>
      <c r="H7" s="507"/>
      <c r="I7" s="507"/>
      <c r="J7" s="508" t="s">
        <v>15</v>
      </c>
      <c r="K7" s="508"/>
      <c r="L7" s="509" t="s">
        <v>16</v>
      </c>
      <c r="M7" s="510"/>
      <c r="N7" s="510"/>
      <c r="O7" s="510"/>
      <c r="P7" s="510"/>
      <c r="Q7" s="510"/>
      <c r="R7" s="510"/>
      <c r="S7" s="510"/>
      <c r="T7" s="511"/>
    </row>
    <row r="8" spans="1:20">
      <c r="A8" s="504" t="s">
        <v>17</v>
      </c>
      <c r="B8" s="505"/>
      <c r="C8" s="512" t="s">
        <v>18</v>
      </c>
      <c r="D8" s="513"/>
      <c r="E8" s="513"/>
      <c r="F8" s="513"/>
      <c r="G8" s="513"/>
      <c r="H8" s="513"/>
      <c r="I8" s="513"/>
      <c r="J8" s="62" t="s">
        <v>19</v>
      </c>
      <c r="K8" s="63"/>
      <c r="L8" s="158" t="s">
        <v>20</v>
      </c>
      <c r="M8" s="65"/>
      <c r="N8" s="64"/>
      <c r="O8" s="64"/>
      <c r="P8" s="64"/>
      <c r="Q8" s="355"/>
      <c r="R8" s="64"/>
      <c r="S8" s="64"/>
      <c r="T8" s="66"/>
    </row>
    <row r="9" spans="1:20" ht="18" customHeight="1" thickBot="1">
      <c r="A9" s="514" t="s">
        <v>21</v>
      </c>
      <c r="B9" s="515"/>
      <c r="C9" s="515"/>
      <c r="D9" s="515"/>
      <c r="E9" s="516" t="s">
        <v>22</v>
      </c>
      <c r="F9" s="516"/>
      <c r="G9" s="516"/>
      <c r="H9" s="516"/>
      <c r="I9" s="516"/>
      <c r="J9" s="516"/>
      <c r="K9" s="516"/>
      <c r="L9" s="516"/>
      <c r="M9" s="516"/>
      <c r="N9" s="67"/>
      <c r="O9" s="67"/>
      <c r="P9" s="67"/>
      <c r="Q9" s="356"/>
      <c r="R9" s="67"/>
      <c r="S9" s="67"/>
      <c r="T9" s="68"/>
    </row>
    <row r="10" spans="1:20" ht="21" customHeight="1" thickBot="1">
      <c r="A10" s="517" t="s">
        <v>23</v>
      </c>
      <c r="B10" s="518"/>
      <c r="C10" s="518"/>
      <c r="D10" s="518"/>
      <c r="E10" s="518"/>
      <c r="F10" s="518"/>
      <c r="G10" s="518"/>
      <c r="H10" s="518"/>
      <c r="I10" s="518"/>
      <c r="J10" s="518"/>
      <c r="K10" s="518"/>
      <c r="L10" s="518"/>
      <c r="M10" s="518"/>
      <c r="N10" s="518"/>
      <c r="O10" s="519"/>
      <c r="P10" s="520" t="s">
        <v>24</v>
      </c>
      <c r="Q10" s="520"/>
      <c r="R10" s="521" t="s">
        <v>25</v>
      </c>
      <c r="S10" s="522"/>
      <c r="T10" s="523"/>
    </row>
    <row r="11" spans="1:20" ht="28.5" customHeight="1">
      <c r="A11" s="445" t="s">
        <v>26</v>
      </c>
      <c r="B11" s="454" t="s">
        <v>27</v>
      </c>
      <c r="C11" s="454" t="s">
        <v>28</v>
      </c>
      <c r="D11" s="454" t="s">
        <v>29</v>
      </c>
      <c r="E11" s="443" t="s">
        <v>30</v>
      </c>
      <c r="F11" s="445" t="s">
        <v>31</v>
      </c>
      <c r="G11" s="433" t="s">
        <v>32</v>
      </c>
      <c r="H11" s="434"/>
      <c r="I11" s="451" t="s">
        <v>33</v>
      </c>
      <c r="J11" s="425" t="s">
        <v>34</v>
      </c>
      <c r="K11" s="425" t="s">
        <v>35</v>
      </c>
      <c r="L11" s="429" t="s">
        <v>36</v>
      </c>
      <c r="M11" s="431" t="s">
        <v>37</v>
      </c>
      <c r="N11" s="431" t="s">
        <v>38</v>
      </c>
      <c r="O11" s="435" t="s">
        <v>39</v>
      </c>
      <c r="P11" s="397" t="s">
        <v>40</v>
      </c>
      <c r="Q11" s="397" t="s">
        <v>41</v>
      </c>
      <c r="R11" s="369" t="s">
        <v>42</v>
      </c>
      <c r="S11" s="371" t="s">
        <v>43</v>
      </c>
      <c r="T11" s="373" t="s">
        <v>44</v>
      </c>
    </row>
    <row r="12" spans="1:20" ht="42.75" customHeight="1" thickBot="1">
      <c r="A12" s="446"/>
      <c r="B12" s="455"/>
      <c r="C12" s="455"/>
      <c r="D12" s="455"/>
      <c r="E12" s="444"/>
      <c r="F12" s="446"/>
      <c r="G12" s="69" t="s">
        <v>45</v>
      </c>
      <c r="H12" s="70" t="s">
        <v>46</v>
      </c>
      <c r="I12" s="452"/>
      <c r="J12" s="426"/>
      <c r="K12" s="426"/>
      <c r="L12" s="430"/>
      <c r="M12" s="432"/>
      <c r="N12" s="432"/>
      <c r="O12" s="436"/>
      <c r="P12" s="398"/>
      <c r="Q12" s="398"/>
      <c r="R12" s="370"/>
      <c r="S12" s="372"/>
      <c r="T12" s="374"/>
    </row>
    <row r="13" spans="1:20" ht="129" customHeight="1">
      <c r="A13" s="471">
        <v>1</v>
      </c>
      <c r="B13" s="484" t="s">
        <v>47</v>
      </c>
      <c r="C13" s="437" t="s">
        <v>48</v>
      </c>
      <c r="D13" s="437" t="s">
        <v>49</v>
      </c>
      <c r="E13" s="282" t="s">
        <v>50</v>
      </c>
      <c r="F13" s="288" t="s">
        <v>51</v>
      </c>
      <c r="G13" s="289">
        <v>45134</v>
      </c>
      <c r="H13" s="289">
        <v>45657</v>
      </c>
      <c r="I13" s="290">
        <f>(H13-G13)/7</f>
        <v>74.714285714285708</v>
      </c>
      <c r="J13" s="291">
        <v>0.5</v>
      </c>
      <c r="K13" s="292" t="s">
        <v>52</v>
      </c>
      <c r="L13" s="293">
        <f>((33.33*J13)/100)/2</f>
        <v>8.3324999999999996E-2</v>
      </c>
      <c r="M13" s="288" t="s">
        <v>53</v>
      </c>
      <c r="N13" s="288" t="s">
        <v>54</v>
      </c>
      <c r="O13" s="294" t="s">
        <v>55</v>
      </c>
      <c r="P13" s="437" t="s">
        <v>56</v>
      </c>
      <c r="Q13" s="399" t="s">
        <v>57</v>
      </c>
      <c r="R13" s="295"/>
      <c r="S13" s="296"/>
      <c r="T13" s="297"/>
    </row>
    <row r="14" spans="1:20" ht="87.75" customHeight="1">
      <c r="A14" s="472"/>
      <c r="B14" s="422"/>
      <c r="C14" s="424"/>
      <c r="D14" s="424"/>
      <c r="E14" s="82" t="s">
        <v>58</v>
      </c>
      <c r="F14" s="75" t="s">
        <v>59</v>
      </c>
      <c r="G14" s="76">
        <v>45134</v>
      </c>
      <c r="H14" s="76">
        <v>45657</v>
      </c>
      <c r="I14" s="77">
        <f>(H14-G14)/7</f>
        <v>74.714285714285708</v>
      </c>
      <c r="J14" s="78">
        <v>0.5</v>
      </c>
      <c r="K14" s="79" t="s">
        <v>60</v>
      </c>
      <c r="L14" s="159">
        <f>((33.33*J14)/100)/2</f>
        <v>8.3324999999999996E-2</v>
      </c>
      <c r="M14" s="75" t="s">
        <v>61</v>
      </c>
      <c r="N14" s="122" t="s">
        <v>62</v>
      </c>
      <c r="O14" s="286" t="s">
        <v>55</v>
      </c>
      <c r="P14" s="413"/>
      <c r="Q14" s="400"/>
      <c r="R14" s="80"/>
      <c r="S14" s="80"/>
      <c r="T14" s="298"/>
    </row>
    <row r="15" spans="1:20" ht="257.25" customHeight="1">
      <c r="A15" s="472"/>
      <c r="B15" s="422"/>
      <c r="C15" s="75" t="s">
        <v>63</v>
      </c>
      <c r="D15" s="82" t="s">
        <v>64</v>
      </c>
      <c r="E15" s="82" t="s">
        <v>50</v>
      </c>
      <c r="F15" s="75" t="s">
        <v>65</v>
      </c>
      <c r="G15" s="83">
        <v>45134</v>
      </c>
      <c r="H15" s="83">
        <v>46387</v>
      </c>
      <c r="I15" s="77">
        <f>(H15-G15)/7</f>
        <v>179</v>
      </c>
      <c r="J15" s="84" t="s">
        <v>66</v>
      </c>
      <c r="K15" s="85" t="s">
        <v>67</v>
      </c>
      <c r="L15" s="160">
        <f>((33.33*J15)/100)</f>
        <v>0</v>
      </c>
      <c r="M15" s="82" t="s">
        <v>68</v>
      </c>
      <c r="N15" s="75" t="s">
        <v>69</v>
      </c>
      <c r="O15" s="287"/>
      <c r="P15" s="235" t="s">
        <v>56</v>
      </c>
      <c r="Q15" s="357" t="s">
        <v>70</v>
      </c>
      <c r="R15" s="80"/>
      <c r="S15" s="80"/>
      <c r="T15" s="298"/>
    </row>
    <row r="16" spans="1:20" ht="215.1" customHeight="1">
      <c r="A16" s="472"/>
      <c r="B16" s="422"/>
      <c r="C16" s="422" t="s">
        <v>71</v>
      </c>
      <c r="D16" s="422" t="s">
        <v>72</v>
      </c>
      <c r="E16" s="213" t="s">
        <v>50</v>
      </c>
      <c r="F16" s="213" t="s">
        <v>73</v>
      </c>
      <c r="G16" s="214">
        <v>45134</v>
      </c>
      <c r="H16" s="214">
        <v>46387</v>
      </c>
      <c r="I16" s="215">
        <f t="shared" ref="I16:I44" si="0">(H16-G16)/7</f>
        <v>179</v>
      </c>
      <c r="J16" s="224">
        <v>0.106</v>
      </c>
      <c r="K16" s="216" t="s">
        <v>74</v>
      </c>
      <c r="L16" s="217">
        <f>((33.33*J16)/100)/2</f>
        <v>1.7664899999999997E-2</v>
      </c>
      <c r="M16" s="218" t="s">
        <v>75</v>
      </c>
      <c r="N16" s="213" t="s">
        <v>76</v>
      </c>
      <c r="O16" s="353" t="s">
        <v>77</v>
      </c>
      <c r="P16" s="395" t="s">
        <v>78</v>
      </c>
      <c r="Q16" s="401" t="s">
        <v>79</v>
      </c>
      <c r="R16" s="219"/>
      <c r="S16" s="219"/>
      <c r="T16" s="299"/>
    </row>
    <row r="17" spans="1:20" ht="302.25" customHeight="1">
      <c r="A17" s="472"/>
      <c r="B17" s="422"/>
      <c r="C17" s="422"/>
      <c r="D17" s="422"/>
      <c r="E17" s="98" t="s">
        <v>58</v>
      </c>
      <c r="F17" s="98" t="s">
        <v>80</v>
      </c>
      <c r="G17" s="233">
        <v>45134</v>
      </c>
      <c r="H17" s="110">
        <v>46387</v>
      </c>
      <c r="I17" s="231">
        <f t="shared" si="0"/>
        <v>179</v>
      </c>
      <c r="J17" s="315">
        <v>0.43</v>
      </c>
      <c r="K17" s="316" t="s">
        <v>74</v>
      </c>
      <c r="L17" s="317">
        <f>((33.33*J17)/100)/2</f>
        <v>7.1659500000000001E-2</v>
      </c>
      <c r="M17" s="318" t="s">
        <v>81</v>
      </c>
      <c r="N17" s="319" t="s">
        <v>62</v>
      </c>
      <c r="O17" s="320" t="s">
        <v>82</v>
      </c>
      <c r="P17" s="438"/>
      <c r="Q17" s="401"/>
      <c r="R17" s="321"/>
      <c r="S17" s="114"/>
      <c r="T17" s="322"/>
    </row>
    <row r="18" spans="1:20" ht="88.5" customHeight="1">
      <c r="A18" s="473">
        <v>2</v>
      </c>
      <c r="B18" s="485" t="s">
        <v>83</v>
      </c>
      <c r="C18" s="456" t="s">
        <v>48</v>
      </c>
      <c r="D18" s="456" t="s">
        <v>84</v>
      </c>
      <c r="E18" s="239" t="s">
        <v>50</v>
      </c>
      <c r="F18" s="239" t="s">
        <v>85</v>
      </c>
      <c r="G18" s="240">
        <v>45047</v>
      </c>
      <c r="H18" s="240">
        <v>45076</v>
      </c>
      <c r="I18" s="241">
        <f t="shared" si="0"/>
        <v>4.1428571428571432</v>
      </c>
      <c r="J18" s="242">
        <v>1</v>
      </c>
      <c r="K18" s="309" t="s">
        <v>86</v>
      </c>
      <c r="L18" s="243">
        <f>((25*J18)/100)/2</f>
        <v>0.125</v>
      </c>
      <c r="M18" s="239" t="s">
        <v>87</v>
      </c>
      <c r="N18" s="239" t="s">
        <v>88</v>
      </c>
      <c r="O18" s="310" t="s">
        <v>89</v>
      </c>
      <c r="P18" s="437" t="s">
        <v>56</v>
      </c>
      <c r="Q18" s="399" t="s">
        <v>90</v>
      </c>
      <c r="R18" s="244"/>
      <c r="S18" s="244"/>
      <c r="T18" s="245"/>
    </row>
    <row r="19" spans="1:20" ht="96" customHeight="1">
      <c r="A19" s="474"/>
      <c r="B19" s="453"/>
      <c r="C19" s="453"/>
      <c r="D19" s="453"/>
      <c r="E19" s="82" t="s">
        <v>58</v>
      </c>
      <c r="F19" s="82" t="s">
        <v>91</v>
      </c>
      <c r="G19" s="86">
        <v>45047</v>
      </c>
      <c r="H19" s="86">
        <v>45076</v>
      </c>
      <c r="I19" s="77">
        <f t="shared" si="0"/>
        <v>4.1428571428571432</v>
      </c>
      <c r="J19" s="88">
        <v>1</v>
      </c>
      <c r="K19" s="95" t="s">
        <v>92</v>
      </c>
      <c r="L19" s="161">
        <f>((25*J19)/100)/2</f>
        <v>0.125</v>
      </c>
      <c r="M19" s="98" t="s">
        <v>93</v>
      </c>
      <c r="N19" s="98" t="s">
        <v>88</v>
      </c>
      <c r="O19" s="308" t="s">
        <v>89</v>
      </c>
      <c r="P19" s="414"/>
      <c r="Q19" s="401"/>
      <c r="R19" s="114"/>
      <c r="S19" s="89"/>
      <c r="T19" s="247"/>
    </row>
    <row r="20" spans="1:20" ht="100.5" customHeight="1">
      <c r="A20" s="474"/>
      <c r="B20" s="453"/>
      <c r="C20" s="453" t="s">
        <v>63</v>
      </c>
      <c r="D20" s="453" t="s">
        <v>94</v>
      </c>
      <c r="E20" s="82" t="s">
        <v>50</v>
      </c>
      <c r="F20" s="82" t="s">
        <v>95</v>
      </c>
      <c r="G20" s="86">
        <v>45047</v>
      </c>
      <c r="H20" s="86">
        <v>45076</v>
      </c>
      <c r="I20" s="77">
        <f t="shared" si="0"/>
        <v>4.1428571428571432</v>
      </c>
      <c r="J20" s="88">
        <v>1</v>
      </c>
      <c r="K20" s="95" t="s">
        <v>96</v>
      </c>
      <c r="L20" s="306">
        <f>((25*J20)/100)/3</f>
        <v>8.3333333333333329E-2</v>
      </c>
      <c r="M20" s="123" t="s">
        <v>97</v>
      </c>
      <c r="N20" s="123" t="s">
        <v>62</v>
      </c>
      <c r="O20" s="303" t="s">
        <v>98</v>
      </c>
      <c r="P20" s="418" t="s">
        <v>56</v>
      </c>
      <c r="Q20" s="402" t="s">
        <v>99</v>
      </c>
      <c r="R20" s="211"/>
      <c r="S20" s="99"/>
      <c r="T20" s="247"/>
    </row>
    <row r="21" spans="1:20" ht="96.75" customHeight="1">
      <c r="A21" s="474"/>
      <c r="B21" s="453"/>
      <c r="C21" s="453"/>
      <c r="D21" s="453"/>
      <c r="E21" s="82" t="s">
        <v>58</v>
      </c>
      <c r="F21" s="82" t="s">
        <v>100</v>
      </c>
      <c r="G21" s="86">
        <v>45078</v>
      </c>
      <c r="H21" s="86">
        <v>45107</v>
      </c>
      <c r="I21" s="77">
        <f t="shared" si="0"/>
        <v>4.1428571428571432</v>
      </c>
      <c r="J21" s="88">
        <v>1</v>
      </c>
      <c r="K21" s="96" t="s">
        <v>101</v>
      </c>
      <c r="L21" s="306">
        <f>((25*J21)/100)/3</f>
        <v>8.3333333333333329E-2</v>
      </c>
      <c r="M21" s="123" t="s">
        <v>102</v>
      </c>
      <c r="N21" s="123" t="s">
        <v>88</v>
      </c>
      <c r="O21" s="303" t="s">
        <v>98</v>
      </c>
      <c r="P21" s="418"/>
      <c r="Q21" s="402"/>
      <c r="R21" s="211"/>
      <c r="S21" s="99"/>
      <c r="T21" s="247"/>
    </row>
    <row r="22" spans="1:20" ht="105.95" customHeight="1">
      <c r="A22" s="474"/>
      <c r="B22" s="453"/>
      <c r="C22" s="453"/>
      <c r="D22" s="453"/>
      <c r="E22" s="82" t="s">
        <v>103</v>
      </c>
      <c r="F22" s="82" t="s">
        <v>104</v>
      </c>
      <c r="G22" s="86">
        <v>45134</v>
      </c>
      <c r="H22" s="86">
        <v>45199</v>
      </c>
      <c r="I22" s="77">
        <f t="shared" si="0"/>
        <v>9.2857142857142865</v>
      </c>
      <c r="J22" s="88">
        <v>1</v>
      </c>
      <c r="K22" s="96" t="s">
        <v>105</v>
      </c>
      <c r="L22" s="306">
        <f>((25*J22)/100)/3</f>
        <v>8.3333333333333329E-2</v>
      </c>
      <c r="M22" s="123" t="s">
        <v>106</v>
      </c>
      <c r="N22" s="123" t="s">
        <v>88</v>
      </c>
      <c r="O22" s="303" t="s">
        <v>98</v>
      </c>
      <c r="P22" s="418"/>
      <c r="Q22" s="402"/>
      <c r="R22" s="211"/>
      <c r="S22" s="99"/>
      <c r="T22" s="247"/>
    </row>
    <row r="23" spans="1:20" ht="110.1" customHeight="1">
      <c r="A23" s="474"/>
      <c r="B23" s="453"/>
      <c r="C23" s="453" t="s">
        <v>71</v>
      </c>
      <c r="D23" s="453" t="s">
        <v>107</v>
      </c>
      <c r="E23" s="220" t="s">
        <v>50</v>
      </c>
      <c r="F23" s="219" t="s">
        <v>108</v>
      </c>
      <c r="G23" s="221">
        <v>45134</v>
      </c>
      <c r="H23" s="214">
        <v>46387</v>
      </c>
      <c r="I23" s="215">
        <f t="shared" si="0"/>
        <v>179</v>
      </c>
      <c r="J23" s="222">
        <f>57%+2.2%</f>
        <v>0.59199999999999997</v>
      </c>
      <c r="K23" s="223" t="s">
        <v>109</v>
      </c>
      <c r="L23" s="307">
        <f>((25*J23)/100)/3</f>
        <v>4.9333333333333333E-2</v>
      </c>
      <c r="M23" s="304" t="s">
        <v>110</v>
      </c>
      <c r="N23" s="305" t="s">
        <v>111</v>
      </c>
      <c r="O23" s="354" t="s">
        <v>112</v>
      </c>
      <c r="P23" s="439" t="s">
        <v>56</v>
      </c>
      <c r="Q23" s="402" t="s">
        <v>113</v>
      </c>
      <c r="R23" s="211"/>
      <c r="S23" s="99"/>
      <c r="T23" s="247"/>
    </row>
    <row r="24" spans="1:20" ht="126" customHeight="1">
      <c r="A24" s="474"/>
      <c r="B24" s="453"/>
      <c r="C24" s="453"/>
      <c r="D24" s="453"/>
      <c r="E24" s="220" t="s">
        <v>58</v>
      </c>
      <c r="F24" s="220" t="s">
        <v>114</v>
      </c>
      <c r="G24" s="221">
        <v>45134</v>
      </c>
      <c r="H24" s="214">
        <v>46387</v>
      </c>
      <c r="I24" s="215">
        <f t="shared" si="0"/>
        <v>179</v>
      </c>
      <c r="J24" s="222">
        <f>57%+2.2%</f>
        <v>0.59199999999999997</v>
      </c>
      <c r="K24" s="223" t="s">
        <v>109</v>
      </c>
      <c r="L24" s="307">
        <f t="shared" ref="L24:L25" si="1">((25*J24)/100)/3</f>
        <v>4.9333333333333333E-2</v>
      </c>
      <c r="M24" s="304" t="s">
        <v>110</v>
      </c>
      <c r="N24" s="305" t="s">
        <v>111</v>
      </c>
      <c r="O24" s="354" t="s">
        <v>112</v>
      </c>
      <c r="P24" s="439"/>
      <c r="Q24" s="402"/>
      <c r="R24" s="211"/>
      <c r="S24" s="99"/>
      <c r="T24" s="247"/>
    </row>
    <row r="25" spans="1:20" ht="113.25" customHeight="1">
      <c r="A25" s="474"/>
      <c r="B25" s="453"/>
      <c r="C25" s="453"/>
      <c r="D25" s="453"/>
      <c r="E25" s="220" t="s">
        <v>103</v>
      </c>
      <c r="F25" s="220" t="s">
        <v>115</v>
      </c>
      <c r="G25" s="221">
        <v>45134</v>
      </c>
      <c r="H25" s="214">
        <v>46387</v>
      </c>
      <c r="I25" s="215">
        <f t="shared" si="0"/>
        <v>179</v>
      </c>
      <c r="J25" s="222">
        <f>57%+2.2%</f>
        <v>0.59199999999999997</v>
      </c>
      <c r="K25" s="223" t="s">
        <v>109</v>
      </c>
      <c r="L25" s="307">
        <f t="shared" si="1"/>
        <v>4.9333333333333333E-2</v>
      </c>
      <c r="M25" s="304" t="s">
        <v>110</v>
      </c>
      <c r="N25" s="305" t="s">
        <v>111</v>
      </c>
      <c r="O25" s="354" t="s">
        <v>112</v>
      </c>
      <c r="P25" s="439"/>
      <c r="Q25" s="402"/>
      <c r="R25" s="211"/>
      <c r="S25" s="99"/>
      <c r="T25" s="247"/>
    </row>
    <row r="26" spans="1:20" ht="138" customHeight="1">
      <c r="A26" s="475"/>
      <c r="B26" s="486"/>
      <c r="C26" s="249" t="s">
        <v>116</v>
      </c>
      <c r="D26" s="249" t="s">
        <v>117</v>
      </c>
      <c r="E26" s="249" t="s">
        <v>50</v>
      </c>
      <c r="F26" s="249" t="s">
        <v>118</v>
      </c>
      <c r="G26" s="311">
        <v>45134</v>
      </c>
      <c r="H26" s="251">
        <v>46387</v>
      </c>
      <c r="I26" s="301">
        <f t="shared" si="0"/>
        <v>179</v>
      </c>
      <c r="J26" s="312" t="s">
        <v>66</v>
      </c>
      <c r="K26" s="253" t="s">
        <v>119</v>
      </c>
      <c r="L26" s="254">
        <f>((25*J26)/100)</f>
        <v>0</v>
      </c>
      <c r="M26" s="283" t="s">
        <v>68</v>
      </c>
      <c r="N26" s="283" t="s">
        <v>111</v>
      </c>
      <c r="O26" s="313"/>
      <c r="P26" s="314" t="s">
        <v>56</v>
      </c>
      <c r="Q26" s="358" t="s">
        <v>120</v>
      </c>
      <c r="R26" s="313"/>
      <c r="S26" s="250"/>
      <c r="T26" s="255"/>
    </row>
    <row r="27" spans="1:20" ht="125.25" customHeight="1">
      <c r="A27" s="472">
        <v>3</v>
      </c>
      <c r="B27" s="487" t="s">
        <v>121</v>
      </c>
      <c r="C27" s="501" t="s">
        <v>48</v>
      </c>
      <c r="D27" s="422" t="s">
        <v>122</v>
      </c>
      <c r="E27" s="323" t="s">
        <v>50</v>
      </c>
      <c r="F27" s="101" t="s">
        <v>123</v>
      </c>
      <c r="G27" s="234">
        <v>44572</v>
      </c>
      <c r="H27" s="234">
        <v>44927</v>
      </c>
      <c r="I27" s="302">
        <f t="shared" si="0"/>
        <v>50.714285714285715</v>
      </c>
      <c r="J27" s="257">
        <v>1</v>
      </c>
      <c r="K27" s="324" t="s">
        <v>124</v>
      </c>
      <c r="L27" s="258">
        <f t="shared" ref="L27:L32" si="2">((25*J27)/100)/3</f>
        <v>8.3333333333333329E-2</v>
      </c>
      <c r="M27" s="101" t="s">
        <v>125</v>
      </c>
      <c r="N27" s="325" t="s">
        <v>126</v>
      </c>
      <c r="O27" s="326" t="s">
        <v>48</v>
      </c>
      <c r="P27" s="440" t="s">
        <v>127</v>
      </c>
      <c r="Q27" s="540" t="s">
        <v>128</v>
      </c>
      <c r="R27" s="327" t="s">
        <v>129</v>
      </c>
      <c r="S27" s="205"/>
      <c r="T27" s="328"/>
    </row>
    <row r="28" spans="1:20" ht="162" customHeight="1">
      <c r="A28" s="472"/>
      <c r="B28" s="422"/>
      <c r="C28" s="501"/>
      <c r="D28" s="457"/>
      <c r="E28" s="98" t="s">
        <v>58</v>
      </c>
      <c r="F28" s="246" t="s">
        <v>130</v>
      </c>
      <c r="G28" s="86">
        <v>44928</v>
      </c>
      <c r="H28" s="86" t="s">
        <v>131</v>
      </c>
      <c r="I28" s="77">
        <f t="shared" si="0"/>
        <v>8</v>
      </c>
      <c r="J28" s="88">
        <v>1</v>
      </c>
      <c r="K28" s="95" t="s">
        <v>105</v>
      </c>
      <c r="L28" s="161">
        <f t="shared" si="2"/>
        <v>8.3333333333333329E-2</v>
      </c>
      <c r="M28" s="82" t="s">
        <v>132</v>
      </c>
      <c r="N28" s="228" t="s">
        <v>133</v>
      </c>
      <c r="O28" s="237" t="s">
        <v>48</v>
      </c>
      <c r="P28" s="418"/>
      <c r="Q28" s="402"/>
      <c r="R28" s="99"/>
      <c r="S28" s="89"/>
      <c r="T28" s="247"/>
    </row>
    <row r="29" spans="1:20" ht="174" customHeight="1">
      <c r="A29" s="472"/>
      <c r="B29" s="422"/>
      <c r="C29" s="502"/>
      <c r="D29" s="458"/>
      <c r="E29" s="98" t="s">
        <v>103</v>
      </c>
      <c r="F29" s="114" t="s">
        <v>134</v>
      </c>
      <c r="G29" s="86">
        <v>44928</v>
      </c>
      <c r="H29" s="86" t="s">
        <v>135</v>
      </c>
      <c r="I29" s="77">
        <f t="shared" si="0"/>
        <v>208.42857142857142</v>
      </c>
      <c r="J29" s="88">
        <v>1</v>
      </c>
      <c r="K29" s="96" t="s">
        <v>136</v>
      </c>
      <c r="L29" s="161">
        <f t="shared" si="2"/>
        <v>8.3333333333333329E-2</v>
      </c>
      <c r="M29" s="82" t="s">
        <v>137</v>
      </c>
      <c r="N29" s="248" t="s">
        <v>126</v>
      </c>
      <c r="O29" s="237" t="s">
        <v>48</v>
      </c>
      <c r="P29" s="418"/>
      <c r="Q29" s="402"/>
      <c r="R29" s="99"/>
      <c r="S29" s="89"/>
      <c r="T29" s="247"/>
    </row>
    <row r="30" spans="1:20" s="1" customFormat="1" ht="114.75" customHeight="1">
      <c r="A30" s="472"/>
      <c r="B30" s="422"/>
      <c r="C30" s="392" t="s">
        <v>63</v>
      </c>
      <c r="D30" s="392" t="s">
        <v>138</v>
      </c>
      <c r="E30" s="98" t="s">
        <v>50</v>
      </c>
      <c r="F30" s="89" t="s">
        <v>139</v>
      </c>
      <c r="G30" s="134">
        <v>45062</v>
      </c>
      <c r="H30" s="134">
        <v>45211</v>
      </c>
      <c r="I30" s="100">
        <f t="shared" si="0"/>
        <v>21.285714285714285</v>
      </c>
      <c r="J30" s="88">
        <v>1</v>
      </c>
      <c r="K30" s="82" t="s">
        <v>140</v>
      </c>
      <c r="L30" s="161">
        <f t="shared" si="2"/>
        <v>8.3333333333333329E-2</v>
      </c>
      <c r="M30" s="246" t="s">
        <v>141</v>
      </c>
      <c r="N30" s="228" t="s">
        <v>142</v>
      </c>
      <c r="O30" s="236" t="s">
        <v>63</v>
      </c>
      <c r="P30" s="418" t="s">
        <v>56</v>
      </c>
      <c r="Q30" s="402" t="s">
        <v>143</v>
      </c>
      <c r="R30" s="99"/>
      <c r="S30" s="89"/>
      <c r="T30" s="247"/>
    </row>
    <row r="31" spans="1:20" s="1" customFormat="1" ht="207.75" customHeight="1">
      <c r="A31" s="472"/>
      <c r="B31" s="422"/>
      <c r="C31" s="422"/>
      <c r="D31" s="422"/>
      <c r="E31" s="98" t="s">
        <v>58</v>
      </c>
      <c r="F31" s="246" t="s">
        <v>144</v>
      </c>
      <c r="G31" s="134">
        <v>45134</v>
      </c>
      <c r="H31" s="134">
        <v>45272</v>
      </c>
      <c r="I31" s="100">
        <f t="shared" si="0"/>
        <v>19.714285714285715</v>
      </c>
      <c r="J31" s="88">
        <v>1</v>
      </c>
      <c r="K31" s="82" t="s">
        <v>145</v>
      </c>
      <c r="L31" s="161">
        <f t="shared" si="2"/>
        <v>8.3333333333333329E-2</v>
      </c>
      <c r="M31" s="82" t="s">
        <v>146</v>
      </c>
      <c r="N31" s="228" t="s">
        <v>147</v>
      </c>
      <c r="O31" s="236" t="s">
        <v>63</v>
      </c>
      <c r="P31" s="418"/>
      <c r="Q31" s="402"/>
      <c r="R31" s="99"/>
      <c r="S31" s="89"/>
      <c r="T31" s="247"/>
    </row>
    <row r="32" spans="1:20" s="1" customFormat="1" ht="180.95" customHeight="1">
      <c r="A32" s="472"/>
      <c r="B32" s="422"/>
      <c r="C32" s="393"/>
      <c r="D32" s="393"/>
      <c r="E32" s="98" t="s">
        <v>103</v>
      </c>
      <c r="F32" s="89" t="s">
        <v>148</v>
      </c>
      <c r="G32" s="86">
        <v>45134</v>
      </c>
      <c r="H32" s="86">
        <v>46003</v>
      </c>
      <c r="I32" s="100">
        <f t="shared" si="0"/>
        <v>124.14285714285714</v>
      </c>
      <c r="J32" s="88">
        <v>1</v>
      </c>
      <c r="K32" s="82" t="s">
        <v>149</v>
      </c>
      <c r="L32" s="161">
        <f t="shared" si="2"/>
        <v>8.3333333333333329E-2</v>
      </c>
      <c r="M32" s="82" t="s">
        <v>150</v>
      </c>
      <c r="N32" s="228" t="s">
        <v>147</v>
      </c>
      <c r="O32" s="237" t="s">
        <v>63</v>
      </c>
      <c r="P32" s="418"/>
      <c r="Q32" s="402"/>
      <c r="R32" s="99"/>
      <c r="S32" s="89"/>
      <c r="T32" s="247"/>
    </row>
    <row r="33" spans="1:20" s="1" customFormat="1" ht="90">
      <c r="A33" s="472"/>
      <c r="B33" s="422"/>
      <c r="C33" s="102" t="s">
        <v>71</v>
      </c>
      <c r="D33" s="98" t="s">
        <v>151</v>
      </c>
      <c r="E33" s="98" t="s">
        <v>50</v>
      </c>
      <c r="F33" s="89" t="s">
        <v>152</v>
      </c>
      <c r="G33" s="86">
        <v>45062</v>
      </c>
      <c r="H33" s="86">
        <v>45211</v>
      </c>
      <c r="I33" s="100">
        <f t="shared" si="0"/>
        <v>21.285714285714285</v>
      </c>
      <c r="J33" s="88">
        <v>1</v>
      </c>
      <c r="K33" s="96" t="s">
        <v>153</v>
      </c>
      <c r="L33" s="161">
        <f>((25*J33)/100)</f>
        <v>0.25</v>
      </c>
      <c r="M33" s="82" t="s">
        <v>154</v>
      </c>
      <c r="N33" s="228" t="s">
        <v>155</v>
      </c>
      <c r="O33" s="236" t="s">
        <v>71</v>
      </c>
      <c r="P33" s="238" t="s">
        <v>156</v>
      </c>
      <c r="Q33" s="357" t="s">
        <v>157</v>
      </c>
      <c r="R33" s="89"/>
      <c r="S33" s="89"/>
      <c r="T33" s="247"/>
    </row>
    <row r="34" spans="1:20" s="1" customFormat="1" ht="129.94999999999999" customHeight="1">
      <c r="A34" s="472"/>
      <c r="B34" s="422"/>
      <c r="C34" s="503" t="s">
        <v>116</v>
      </c>
      <c r="D34" s="392" t="s">
        <v>158</v>
      </c>
      <c r="E34" s="98" t="s">
        <v>50</v>
      </c>
      <c r="F34" s="98" t="s">
        <v>159</v>
      </c>
      <c r="G34" s="86">
        <v>45134</v>
      </c>
      <c r="H34" s="86">
        <v>45272</v>
      </c>
      <c r="I34" s="100">
        <f t="shared" si="0"/>
        <v>19.714285714285715</v>
      </c>
      <c r="J34" s="103" t="s">
        <v>160</v>
      </c>
      <c r="K34" s="96" t="s">
        <v>161</v>
      </c>
      <c r="L34" s="161">
        <f>((25*J34)/100)/2</f>
        <v>0.125</v>
      </c>
      <c r="M34" s="82" t="s">
        <v>162</v>
      </c>
      <c r="N34" s="228" t="s">
        <v>163</v>
      </c>
      <c r="O34" s="212" t="s">
        <v>116</v>
      </c>
      <c r="P34" s="413" t="s">
        <v>156</v>
      </c>
      <c r="Q34" s="403" t="s">
        <v>164</v>
      </c>
      <c r="R34" s="89"/>
      <c r="S34" s="89"/>
      <c r="T34" s="247"/>
    </row>
    <row r="35" spans="1:20" s="1" customFormat="1" ht="115.5" customHeight="1">
      <c r="A35" s="472"/>
      <c r="B35" s="422"/>
      <c r="C35" s="501"/>
      <c r="D35" s="422"/>
      <c r="E35" s="98" t="s">
        <v>58</v>
      </c>
      <c r="F35" s="114" t="s">
        <v>165</v>
      </c>
      <c r="G35" s="110">
        <v>45134</v>
      </c>
      <c r="H35" s="110">
        <v>45272</v>
      </c>
      <c r="I35" s="115">
        <f t="shared" si="0"/>
        <v>19.714285714285715</v>
      </c>
      <c r="J35" s="339" t="s">
        <v>160</v>
      </c>
      <c r="K35" s="108" t="s">
        <v>166</v>
      </c>
      <c r="L35" s="256">
        <f>((25*J35)/100)/2</f>
        <v>0.125</v>
      </c>
      <c r="M35" s="98" t="s">
        <v>167</v>
      </c>
      <c r="N35" s="319" t="s">
        <v>163</v>
      </c>
      <c r="O35" s="340" t="s">
        <v>116</v>
      </c>
      <c r="P35" s="413"/>
      <c r="Q35" s="403"/>
      <c r="R35" s="114"/>
      <c r="S35" s="114"/>
      <c r="T35" s="322"/>
    </row>
    <row r="36" spans="1:20" s="1" customFormat="1" ht="123.75" customHeight="1">
      <c r="A36" s="473">
        <v>4</v>
      </c>
      <c r="B36" s="456" t="s">
        <v>168</v>
      </c>
      <c r="C36" s="239" t="s">
        <v>48</v>
      </c>
      <c r="D36" s="239" t="s">
        <v>169</v>
      </c>
      <c r="E36" s="239" t="s">
        <v>50</v>
      </c>
      <c r="F36" s="244" t="s">
        <v>170</v>
      </c>
      <c r="G36" s="240">
        <v>45064</v>
      </c>
      <c r="H36" s="240">
        <v>45077</v>
      </c>
      <c r="I36" s="332">
        <f t="shared" si="0"/>
        <v>1.8571428571428572</v>
      </c>
      <c r="J36" s="242">
        <v>1</v>
      </c>
      <c r="K36" s="309" t="s">
        <v>171</v>
      </c>
      <c r="L36" s="243">
        <f>((20*J36)/100)</f>
        <v>0.2</v>
      </c>
      <c r="M36" s="239" t="s">
        <v>172</v>
      </c>
      <c r="N36" s="239" t="s">
        <v>88</v>
      </c>
      <c r="O36" s="333" t="s">
        <v>173</v>
      </c>
      <c r="P36" s="288" t="s">
        <v>156</v>
      </c>
      <c r="Q36" s="359" t="s">
        <v>174</v>
      </c>
      <c r="R36" s="334"/>
      <c r="S36" s="334"/>
      <c r="T36" s="375"/>
    </row>
    <row r="37" spans="1:20" s="1" customFormat="1" ht="120" customHeight="1">
      <c r="A37" s="474"/>
      <c r="B37" s="453"/>
      <c r="C37" s="82" t="s">
        <v>63</v>
      </c>
      <c r="D37" s="82" t="s">
        <v>175</v>
      </c>
      <c r="E37" s="82" t="s">
        <v>50</v>
      </c>
      <c r="F37" s="82" t="s">
        <v>176</v>
      </c>
      <c r="G37" s="86">
        <v>45134</v>
      </c>
      <c r="H37" s="86">
        <v>45168</v>
      </c>
      <c r="I37" s="100">
        <f t="shared" si="0"/>
        <v>4.8571428571428568</v>
      </c>
      <c r="J37" s="88">
        <v>1</v>
      </c>
      <c r="K37" s="105" t="s">
        <v>177</v>
      </c>
      <c r="L37" s="161">
        <f>((20*J37)/100)</f>
        <v>0.2</v>
      </c>
      <c r="M37" s="82" t="s">
        <v>178</v>
      </c>
      <c r="N37" s="82" t="s">
        <v>88</v>
      </c>
      <c r="O37" s="329" t="s">
        <v>179</v>
      </c>
      <c r="P37" s="235" t="s">
        <v>156</v>
      </c>
      <c r="Q37" s="357" t="s">
        <v>180</v>
      </c>
      <c r="R37" s="106"/>
      <c r="S37" s="106"/>
      <c r="T37" s="376"/>
    </row>
    <row r="38" spans="1:20" s="1" customFormat="1" ht="251.25" customHeight="1">
      <c r="A38" s="474"/>
      <c r="B38" s="453"/>
      <c r="C38" s="82" t="s">
        <v>71</v>
      </c>
      <c r="D38" s="82" t="s">
        <v>181</v>
      </c>
      <c r="E38" s="82" t="s">
        <v>50</v>
      </c>
      <c r="F38" s="75" t="s">
        <v>182</v>
      </c>
      <c r="G38" s="86">
        <v>45134</v>
      </c>
      <c r="H38" s="86">
        <v>45657</v>
      </c>
      <c r="I38" s="100">
        <f t="shared" si="0"/>
        <v>74.714285714285708</v>
      </c>
      <c r="J38" s="88">
        <v>1</v>
      </c>
      <c r="K38" s="85" t="s">
        <v>183</v>
      </c>
      <c r="L38" s="161">
        <f>((20*J38)/100)</f>
        <v>0.2</v>
      </c>
      <c r="M38" s="82" t="s">
        <v>184</v>
      </c>
      <c r="N38" s="82" t="s">
        <v>185</v>
      </c>
      <c r="O38" s="330" t="s">
        <v>186</v>
      </c>
      <c r="P38" s="235" t="s">
        <v>187</v>
      </c>
      <c r="Q38" s="357" t="s">
        <v>188</v>
      </c>
      <c r="R38" s="89"/>
      <c r="S38" s="89"/>
      <c r="T38" s="376"/>
    </row>
    <row r="39" spans="1:20" s="1" customFormat="1" ht="109.5" customHeight="1">
      <c r="A39" s="474"/>
      <c r="B39" s="453"/>
      <c r="C39" s="82" t="s">
        <v>116</v>
      </c>
      <c r="D39" s="82" t="s">
        <v>189</v>
      </c>
      <c r="E39" s="82" t="s">
        <v>50</v>
      </c>
      <c r="F39" s="82" t="s">
        <v>190</v>
      </c>
      <c r="G39" s="86">
        <v>45505</v>
      </c>
      <c r="H39" s="86">
        <v>45657</v>
      </c>
      <c r="I39" s="100">
        <f t="shared" si="0"/>
        <v>21.714285714285715</v>
      </c>
      <c r="J39" s="107" t="s">
        <v>191</v>
      </c>
      <c r="K39" s="96" t="s">
        <v>192</v>
      </c>
      <c r="L39" s="161">
        <f>((20*J39)/100)</f>
        <v>0.16</v>
      </c>
      <c r="M39" s="82" t="s">
        <v>193</v>
      </c>
      <c r="N39" s="82" t="s">
        <v>88</v>
      </c>
      <c r="O39" s="331" t="s">
        <v>116</v>
      </c>
      <c r="P39" s="235" t="s">
        <v>194</v>
      </c>
      <c r="Q39" s="357" t="s">
        <v>195</v>
      </c>
      <c r="R39" s="89"/>
      <c r="S39" s="89"/>
      <c r="T39" s="335"/>
    </row>
    <row r="40" spans="1:20" s="1" customFormat="1" ht="144" customHeight="1">
      <c r="A40" s="474"/>
      <c r="B40" s="453"/>
      <c r="C40" s="392" t="s">
        <v>196</v>
      </c>
      <c r="D40" s="392" t="s">
        <v>197</v>
      </c>
      <c r="E40" s="82" t="s">
        <v>50</v>
      </c>
      <c r="F40" s="82" t="s">
        <v>198</v>
      </c>
      <c r="G40" s="83">
        <v>45292</v>
      </c>
      <c r="H40" s="86">
        <v>46022</v>
      </c>
      <c r="I40" s="100">
        <f t="shared" si="0"/>
        <v>104.28571428571429</v>
      </c>
      <c r="J40" s="107" t="s">
        <v>66</v>
      </c>
      <c r="K40" s="108" t="s">
        <v>199</v>
      </c>
      <c r="L40" s="161">
        <f>((20*J40)/100)/7</f>
        <v>0</v>
      </c>
      <c r="M40" s="82" t="s">
        <v>68</v>
      </c>
      <c r="N40" s="89" t="s">
        <v>200</v>
      </c>
      <c r="O40" s="89"/>
      <c r="P40" s="414" t="s">
        <v>156</v>
      </c>
      <c r="Q40" s="401" t="s">
        <v>201</v>
      </c>
      <c r="R40" s="89"/>
      <c r="S40" s="89"/>
      <c r="T40" s="335"/>
    </row>
    <row r="41" spans="1:20" s="1" customFormat="1" ht="219.75" customHeight="1">
      <c r="A41" s="474"/>
      <c r="B41" s="453"/>
      <c r="C41" s="422"/>
      <c r="D41" s="422"/>
      <c r="E41" s="98" t="s">
        <v>58</v>
      </c>
      <c r="F41" s="82" t="s">
        <v>202</v>
      </c>
      <c r="G41" s="83">
        <v>45292</v>
      </c>
      <c r="H41" s="86">
        <v>46022</v>
      </c>
      <c r="I41" s="100">
        <f t="shared" si="0"/>
        <v>104.28571428571429</v>
      </c>
      <c r="J41" s="107" t="s">
        <v>66</v>
      </c>
      <c r="K41" s="108" t="s">
        <v>203</v>
      </c>
      <c r="L41" s="161">
        <f t="shared" ref="L41:L47" si="3">((20*J41)/100)/7</f>
        <v>0</v>
      </c>
      <c r="M41" s="82" t="s">
        <v>68</v>
      </c>
      <c r="N41" s="137" t="s">
        <v>126</v>
      </c>
      <c r="O41" s="89"/>
      <c r="P41" s="414"/>
      <c r="Q41" s="401"/>
      <c r="R41" s="89"/>
      <c r="S41" s="89"/>
      <c r="T41" s="336"/>
    </row>
    <row r="42" spans="1:20" s="1" customFormat="1" ht="205.5" customHeight="1">
      <c r="A42" s="474"/>
      <c r="B42" s="453"/>
      <c r="C42" s="422"/>
      <c r="D42" s="422"/>
      <c r="E42" s="82" t="s">
        <v>103</v>
      </c>
      <c r="F42" s="82" t="s">
        <v>204</v>
      </c>
      <c r="G42" s="83">
        <v>45292</v>
      </c>
      <c r="H42" s="86">
        <v>46022</v>
      </c>
      <c r="I42" s="100">
        <f t="shared" si="0"/>
        <v>104.28571428571429</v>
      </c>
      <c r="J42" s="107" t="s">
        <v>66</v>
      </c>
      <c r="K42" s="108" t="s">
        <v>205</v>
      </c>
      <c r="L42" s="161">
        <f t="shared" si="3"/>
        <v>0</v>
      </c>
      <c r="M42" s="82" t="s">
        <v>68</v>
      </c>
      <c r="N42" s="137" t="s">
        <v>126</v>
      </c>
      <c r="O42" s="89"/>
      <c r="P42" s="414"/>
      <c r="Q42" s="401"/>
      <c r="R42" s="89"/>
      <c r="S42" s="89"/>
      <c r="T42" s="336"/>
    </row>
    <row r="43" spans="1:20" s="1" customFormat="1" ht="280.5" customHeight="1">
      <c r="A43" s="474"/>
      <c r="B43" s="453"/>
      <c r="C43" s="422"/>
      <c r="D43" s="422"/>
      <c r="E43" s="82" t="s">
        <v>206</v>
      </c>
      <c r="F43" s="82" t="s">
        <v>207</v>
      </c>
      <c r="G43" s="83">
        <v>45292</v>
      </c>
      <c r="H43" s="86">
        <v>46022</v>
      </c>
      <c r="I43" s="100">
        <f t="shared" si="0"/>
        <v>104.28571428571429</v>
      </c>
      <c r="J43" s="107" t="s">
        <v>66</v>
      </c>
      <c r="K43" s="108" t="s">
        <v>208</v>
      </c>
      <c r="L43" s="161">
        <f t="shared" si="3"/>
        <v>0</v>
      </c>
      <c r="M43" s="82" t="s">
        <v>68</v>
      </c>
      <c r="N43" s="137" t="s">
        <v>126</v>
      </c>
      <c r="O43" s="89"/>
      <c r="P43" s="414"/>
      <c r="Q43" s="401"/>
      <c r="R43" s="89"/>
      <c r="S43" s="89"/>
      <c r="T43" s="336"/>
    </row>
    <row r="44" spans="1:20" s="1" customFormat="1" ht="296.10000000000002" customHeight="1">
      <c r="A44" s="474"/>
      <c r="B44" s="453"/>
      <c r="C44" s="422"/>
      <c r="D44" s="422"/>
      <c r="E44" s="392" t="s">
        <v>209</v>
      </c>
      <c r="F44" s="392" t="s">
        <v>210</v>
      </c>
      <c r="G44" s="447">
        <v>45292</v>
      </c>
      <c r="H44" s="449">
        <v>46022</v>
      </c>
      <c r="I44" s="115">
        <f t="shared" si="0"/>
        <v>104.28571428571429</v>
      </c>
      <c r="J44" s="427" t="s">
        <v>66</v>
      </c>
      <c r="K44" s="108" t="s">
        <v>211</v>
      </c>
      <c r="L44" s="161">
        <f t="shared" si="3"/>
        <v>0</v>
      </c>
      <c r="M44" s="82" t="s">
        <v>68</v>
      </c>
      <c r="N44" s="137" t="s">
        <v>126</v>
      </c>
      <c r="O44" s="89"/>
      <c r="P44" s="414"/>
      <c r="Q44" s="401"/>
      <c r="R44" s="89"/>
      <c r="S44" s="89"/>
      <c r="T44" s="336"/>
    </row>
    <row r="45" spans="1:20" s="1" customFormat="1" ht="44.1" customHeight="1">
      <c r="A45" s="476"/>
      <c r="B45" s="392"/>
      <c r="C45" s="422"/>
      <c r="D45" s="422"/>
      <c r="E45" s="422"/>
      <c r="F45" s="422"/>
      <c r="G45" s="448"/>
      <c r="H45" s="450"/>
      <c r="I45" s="112"/>
      <c r="J45" s="428"/>
      <c r="K45" s="108" t="s">
        <v>212</v>
      </c>
      <c r="L45" s="161">
        <f t="shared" si="3"/>
        <v>0</v>
      </c>
      <c r="M45" s="82" t="s">
        <v>68</v>
      </c>
      <c r="N45" s="89" t="s">
        <v>200</v>
      </c>
      <c r="O45" s="114"/>
      <c r="P45" s="414"/>
      <c r="Q45" s="401"/>
      <c r="R45" s="114"/>
      <c r="S45" s="114"/>
      <c r="T45" s="337"/>
    </row>
    <row r="46" spans="1:20" s="1" customFormat="1" ht="60">
      <c r="A46" s="476"/>
      <c r="B46" s="392"/>
      <c r="C46" s="422"/>
      <c r="D46" s="422"/>
      <c r="E46" s="98" t="s">
        <v>213</v>
      </c>
      <c r="F46" s="98" t="s">
        <v>214</v>
      </c>
      <c r="G46" s="83">
        <v>45292</v>
      </c>
      <c r="H46" s="86">
        <v>46022</v>
      </c>
      <c r="I46" s="115">
        <f>(H46-G46)/7</f>
        <v>104.28571428571429</v>
      </c>
      <c r="J46" s="113"/>
      <c r="K46" s="108" t="s">
        <v>215</v>
      </c>
      <c r="L46" s="161">
        <f t="shared" si="3"/>
        <v>0</v>
      </c>
      <c r="M46" s="82" t="s">
        <v>68</v>
      </c>
      <c r="N46" s="137" t="s">
        <v>126</v>
      </c>
      <c r="O46" s="114"/>
      <c r="P46" s="414"/>
      <c r="Q46" s="401"/>
      <c r="R46" s="114"/>
      <c r="S46" s="114"/>
      <c r="T46" s="337"/>
    </row>
    <row r="47" spans="1:20" s="1" customFormat="1" ht="114.75" customHeight="1">
      <c r="A47" s="475"/>
      <c r="B47" s="486"/>
      <c r="C47" s="459"/>
      <c r="D47" s="459"/>
      <c r="E47" s="249" t="s">
        <v>216</v>
      </c>
      <c r="F47" s="249" t="s">
        <v>217</v>
      </c>
      <c r="G47" s="300">
        <v>45292</v>
      </c>
      <c r="H47" s="251">
        <v>46022</v>
      </c>
      <c r="I47" s="252">
        <f t="shared" ref="I47:I103" si="4">(H47-G47)/7</f>
        <v>104.28571428571429</v>
      </c>
      <c r="J47" s="312"/>
      <c r="K47" s="253" t="s">
        <v>218</v>
      </c>
      <c r="L47" s="254">
        <f t="shared" si="3"/>
        <v>0</v>
      </c>
      <c r="M47" s="249" t="s">
        <v>68</v>
      </c>
      <c r="N47" s="249" t="s">
        <v>219</v>
      </c>
      <c r="O47" s="250"/>
      <c r="P47" s="415"/>
      <c r="Q47" s="404"/>
      <c r="R47" s="250"/>
      <c r="S47" s="250"/>
      <c r="T47" s="338"/>
    </row>
    <row r="48" spans="1:20" s="1" customFormat="1" ht="150.75" customHeight="1">
      <c r="A48" s="477">
        <v>5</v>
      </c>
      <c r="B48" s="488" t="s">
        <v>220</v>
      </c>
      <c r="C48" s="460" t="s">
        <v>48</v>
      </c>
      <c r="D48" s="460" t="s">
        <v>221</v>
      </c>
      <c r="E48" s="238" t="s">
        <v>50</v>
      </c>
      <c r="F48" s="342" t="s">
        <v>222</v>
      </c>
      <c r="G48" s="343">
        <v>45134</v>
      </c>
      <c r="H48" s="343">
        <v>46022</v>
      </c>
      <c r="I48" s="344">
        <f t="shared" si="4"/>
        <v>126.85714285714286</v>
      </c>
      <c r="J48" s="346">
        <v>0.27500000000000002</v>
      </c>
      <c r="K48" s="345" t="s">
        <v>223</v>
      </c>
      <c r="L48" s="346">
        <f>((50*J48)/100)/6</f>
        <v>2.2916666666666669E-2</v>
      </c>
      <c r="M48" s="341" t="s">
        <v>224</v>
      </c>
      <c r="N48" s="347" t="s">
        <v>225</v>
      </c>
      <c r="O48" s="348" t="s">
        <v>226</v>
      </c>
      <c r="P48" s="416" t="s">
        <v>227</v>
      </c>
      <c r="Q48" s="405" t="s">
        <v>228</v>
      </c>
      <c r="R48" s="349"/>
      <c r="S48" s="349"/>
      <c r="T48" s="350"/>
    </row>
    <row r="49" spans="1:20" ht="156.75" customHeight="1">
      <c r="A49" s="478"/>
      <c r="B49" s="418"/>
      <c r="C49" s="461"/>
      <c r="D49" s="461"/>
      <c r="E49" s="235" t="s">
        <v>58</v>
      </c>
      <c r="F49" s="259" t="s">
        <v>229</v>
      </c>
      <c r="G49" s="260">
        <v>45134</v>
      </c>
      <c r="H49" s="260">
        <v>46022</v>
      </c>
      <c r="I49" s="261">
        <f t="shared" si="4"/>
        <v>126.85714285714286</v>
      </c>
      <c r="J49" s="230">
        <v>8.9999999999999993E-3</v>
      </c>
      <c r="K49" s="262" t="s">
        <v>223</v>
      </c>
      <c r="L49" s="230">
        <f>((50*J49)/100)/6</f>
        <v>7.4999999999999991E-4</v>
      </c>
      <c r="M49" s="123" t="s">
        <v>230</v>
      </c>
      <c r="N49" s="274" t="s">
        <v>225</v>
      </c>
      <c r="O49" s="273" t="s">
        <v>226</v>
      </c>
      <c r="P49" s="417"/>
      <c r="Q49" s="406"/>
      <c r="R49" s="211"/>
      <c r="S49" s="211"/>
      <c r="T49" s="264"/>
    </row>
    <row r="50" spans="1:20" ht="86.25" customHeight="1">
      <c r="A50" s="478"/>
      <c r="B50" s="418"/>
      <c r="C50" s="461"/>
      <c r="D50" s="461"/>
      <c r="E50" s="235" t="s">
        <v>103</v>
      </c>
      <c r="F50" s="259" t="s">
        <v>231</v>
      </c>
      <c r="G50" s="260">
        <v>45134</v>
      </c>
      <c r="H50" s="260">
        <v>46387</v>
      </c>
      <c r="I50" s="261">
        <f t="shared" si="4"/>
        <v>179</v>
      </c>
      <c r="J50" s="230">
        <v>8.9999999999999993E-3</v>
      </c>
      <c r="K50" s="262" t="s">
        <v>223</v>
      </c>
      <c r="L50" s="230">
        <f t="shared" ref="L50:L53" si="5">((50*J50)/100)/6</f>
        <v>7.4999999999999991E-4</v>
      </c>
      <c r="M50" s="123" t="s">
        <v>232</v>
      </c>
      <c r="N50" s="274" t="s">
        <v>225</v>
      </c>
      <c r="O50" s="273" t="s">
        <v>226</v>
      </c>
      <c r="P50" s="417"/>
      <c r="Q50" s="406"/>
      <c r="R50" s="211"/>
      <c r="S50" s="211"/>
      <c r="T50" s="264"/>
    </row>
    <row r="51" spans="1:20" ht="86.25" customHeight="1">
      <c r="A51" s="478"/>
      <c r="B51" s="418"/>
      <c r="C51" s="461"/>
      <c r="D51" s="461"/>
      <c r="E51" s="235" t="s">
        <v>206</v>
      </c>
      <c r="F51" s="259" t="s">
        <v>233</v>
      </c>
      <c r="G51" s="260">
        <v>45134</v>
      </c>
      <c r="H51" s="260">
        <v>46387</v>
      </c>
      <c r="I51" s="261">
        <f t="shared" si="4"/>
        <v>179</v>
      </c>
      <c r="J51" s="230">
        <v>8.9999999999999993E-3</v>
      </c>
      <c r="K51" s="262" t="s">
        <v>223</v>
      </c>
      <c r="L51" s="230">
        <f t="shared" si="5"/>
        <v>7.4999999999999991E-4</v>
      </c>
      <c r="M51" s="123" t="s">
        <v>232</v>
      </c>
      <c r="N51" s="274" t="s">
        <v>225</v>
      </c>
      <c r="O51" s="273" t="s">
        <v>226</v>
      </c>
      <c r="P51" s="417"/>
      <c r="Q51" s="406"/>
      <c r="R51" s="211"/>
      <c r="S51" s="211"/>
      <c r="T51" s="264"/>
    </row>
    <row r="52" spans="1:20" ht="121.5" customHeight="1">
      <c r="A52" s="478"/>
      <c r="B52" s="418"/>
      <c r="C52" s="461"/>
      <c r="D52" s="461"/>
      <c r="E52" s="235" t="s">
        <v>209</v>
      </c>
      <c r="F52" s="235" t="s">
        <v>234</v>
      </c>
      <c r="G52" s="260">
        <v>45134</v>
      </c>
      <c r="H52" s="260">
        <v>46387</v>
      </c>
      <c r="I52" s="261">
        <f t="shared" si="4"/>
        <v>179</v>
      </c>
      <c r="J52" s="230">
        <v>8.9999999999999993E-3</v>
      </c>
      <c r="K52" s="262" t="s">
        <v>223</v>
      </c>
      <c r="L52" s="230">
        <f t="shared" si="5"/>
        <v>7.4999999999999991E-4</v>
      </c>
      <c r="M52" s="123" t="s">
        <v>232</v>
      </c>
      <c r="N52" s="274" t="s">
        <v>225</v>
      </c>
      <c r="O52" s="273" t="s">
        <v>226</v>
      </c>
      <c r="P52" s="417"/>
      <c r="Q52" s="406"/>
      <c r="R52" s="211"/>
      <c r="S52" s="211"/>
      <c r="T52" s="264"/>
    </row>
    <row r="53" spans="1:20" ht="204.95" customHeight="1">
      <c r="A53" s="478"/>
      <c r="B53" s="418"/>
      <c r="C53" s="461"/>
      <c r="D53" s="461"/>
      <c r="E53" s="235" t="s">
        <v>213</v>
      </c>
      <c r="F53" s="259" t="s">
        <v>235</v>
      </c>
      <c r="G53" s="260">
        <v>45134</v>
      </c>
      <c r="H53" s="260">
        <v>46387</v>
      </c>
      <c r="I53" s="261">
        <f t="shared" si="4"/>
        <v>179</v>
      </c>
      <c r="J53" s="230">
        <v>0.27500000000000002</v>
      </c>
      <c r="K53" s="262" t="s">
        <v>223</v>
      </c>
      <c r="L53" s="230">
        <f t="shared" si="5"/>
        <v>2.2916666666666669E-2</v>
      </c>
      <c r="M53" s="123" t="s">
        <v>236</v>
      </c>
      <c r="N53" s="211" t="s">
        <v>225</v>
      </c>
      <c r="O53" s="275" t="s">
        <v>237</v>
      </c>
      <c r="P53" s="418"/>
      <c r="Q53" s="406"/>
      <c r="R53" s="211"/>
      <c r="S53" s="211"/>
      <c r="T53" s="264"/>
    </row>
    <row r="54" spans="1:20" ht="96" customHeight="1">
      <c r="A54" s="478"/>
      <c r="B54" s="418"/>
      <c r="C54" s="461" t="s">
        <v>63</v>
      </c>
      <c r="D54" s="461" t="s">
        <v>238</v>
      </c>
      <c r="E54" s="235" t="s">
        <v>50</v>
      </c>
      <c r="F54" s="235" t="s">
        <v>239</v>
      </c>
      <c r="G54" s="260">
        <v>45134</v>
      </c>
      <c r="H54" s="260">
        <v>45323</v>
      </c>
      <c r="I54" s="261">
        <f t="shared" si="4"/>
        <v>27</v>
      </c>
      <c r="J54" s="351" t="s">
        <v>160</v>
      </c>
      <c r="K54" s="262" t="s">
        <v>240</v>
      </c>
      <c r="L54" s="230">
        <f>((50*J54)/100)/8</f>
        <v>6.25E-2</v>
      </c>
      <c r="M54" s="123" t="s">
        <v>241</v>
      </c>
      <c r="N54" s="123" t="s">
        <v>242</v>
      </c>
      <c r="O54" s="277" t="s">
        <v>243</v>
      </c>
      <c r="P54" s="418" t="s">
        <v>244</v>
      </c>
      <c r="Q54" s="402" t="s">
        <v>245</v>
      </c>
      <c r="R54" s="211"/>
      <c r="S54" s="211"/>
      <c r="T54" s="264"/>
    </row>
    <row r="55" spans="1:20" ht="243" customHeight="1">
      <c r="A55" s="478"/>
      <c r="B55" s="418"/>
      <c r="C55" s="461"/>
      <c r="D55" s="461"/>
      <c r="E55" s="235" t="s">
        <v>58</v>
      </c>
      <c r="F55" s="259" t="s">
        <v>246</v>
      </c>
      <c r="G55" s="260">
        <v>45134</v>
      </c>
      <c r="H55" s="260">
        <v>46022</v>
      </c>
      <c r="I55" s="261">
        <f t="shared" si="4"/>
        <v>126.85714285714286</v>
      </c>
      <c r="J55" s="351" t="s">
        <v>247</v>
      </c>
      <c r="K55" s="262" t="s">
        <v>223</v>
      </c>
      <c r="L55" s="230">
        <f t="shared" ref="L55:L61" si="6">((50*J55)/100)/8</f>
        <v>2.7499999999999998E-3</v>
      </c>
      <c r="M55" s="123" t="s">
        <v>248</v>
      </c>
      <c r="N55" s="276" t="s">
        <v>242</v>
      </c>
      <c r="O55" s="212" t="s">
        <v>226</v>
      </c>
      <c r="P55" s="417"/>
      <c r="Q55" s="402"/>
      <c r="R55" s="211"/>
      <c r="S55" s="211"/>
      <c r="T55" s="264"/>
    </row>
    <row r="56" spans="1:20" s="225" customFormat="1" ht="150" customHeight="1">
      <c r="A56" s="478"/>
      <c r="B56" s="418"/>
      <c r="C56" s="461"/>
      <c r="D56" s="461"/>
      <c r="E56" s="235" t="s">
        <v>103</v>
      </c>
      <c r="F56" s="259" t="s">
        <v>249</v>
      </c>
      <c r="G56" s="260">
        <v>45134</v>
      </c>
      <c r="H56" s="260">
        <v>46022</v>
      </c>
      <c r="I56" s="261">
        <f t="shared" si="4"/>
        <v>126.85714285714286</v>
      </c>
      <c r="J56" s="351" t="s">
        <v>247</v>
      </c>
      <c r="K56" s="262" t="s">
        <v>223</v>
      </c>
      <c r="L56" s="230">
        <f t="shared" si="6"/>
        <v>2.7499999999999998E-3</v>
      </c>
      <c r="M56" s="123" t="s">
        <v>250</v>
      </c>
      <c r="N56" s="276" t="s">
        <v>242</v>
      </c>
      <c r="O56" s="212" t="s">
        <v>226</v>
      </c>
      <c r="P56" s="417"/>
      <c r="Q56" s="402"/>
      <c r="R56" s="211"/>
      <c r="S56" s="211"/>
      <c r="T56" s="264"/>
    </row>
    <row r="57" spans="1:20" ht="90.75" customHeight="1">
      <c r="A57" s="478"/>
      <c r="B57" s="418"/>
      <c r="C57" s="461"/>
      <c r="D57" s="461"/>
      <c r="E57" s="235" t="s">
        <v>206</v>
      </c>
      <c r="F57" s="259" t="s">
        <v>251</v>
      </c>
      <c r="G57" s="260">
        <v>45134</v>
      </c>
      <c r="H57" s="260">
        <v>46387</v>
      </c>
      <c r="I57" s="261">
        <f t="shared" si="4"/>
        <v>179</v>
      </c>
      <c r="J57" s="351" t="s">
        <v>247</v>
      </c>
      <c r="K57" s="262" t="s">
        <v>223</v>
      </c>
      <c r="L57" s="230">
        <f t="shared" si="6"/>
        <v>2.7499999999999998E-3</v>
      </c>
      <c r="M57" s="123" t="s">
        <v>252</v>
      </c>
      <c r="N57" s="276" t="s">
        <v>242</v>
      </c>
      <c r="O57" s="212" t="s">
        <v>226</v>
      </c>
      <c r="P57" s="417"/>
      <c r="Q57" s="402"/>
      <c r="R57" s="211"/>
      <c r="S57" s="211"/>
      <c r="T57" s="264"/>
    </row>
    <row r="58" spans="1:20" ht="159" customHeight="1">
      <c r="A58" s="478"/>
      <c r="B58" s="418"/>
      <c r="C58" s="461"/>
      <c r="D58" s="461"/>
      <c r="E58" s="235" t="s">
        <v>209</v>
      </c>
      <c r="F58" s="235" t="s">
        <v>253</v>
      </c>
      <c r="G58" s="260">
        <v>45134</v>
      </c>
      <c r="H58" s="260">
        <v>46387</v>
      </c>
      <c r="I58" s="261">
        <f t="shared" si="4"/>
        <v>179</v>
      </c>
      <c r="J58" s="351" t="s">
        <v>247</v>
      </c>
      <c r="K58" s="262" t="s">
        <v>223</v>
      </c>
      <c r="L58" s="230">
        <f t="shared" si="6"/>
        <v>2.7499999999999998E-3</v>
      </c>
      <c r="M58" s="123" t="s">
        <v>254</v>
      </c>
      <c r="N58" s="276" t="s">
        <v>242</v>
      </c>
      <c r="O58" s="212" t="s">
        <v>226</v>
      </c>
      <c r="P58" s="417"/>
      <c r="Q58" s="402"/>
      <c r="R58" s="211"/>
      <c r="S58" s="211"/>
      <c r="T58" s="264"/>
    </row>
    <row r="59" spans="1:20" ht="143.1" customHeight="1">
      <c r="A59" s="478"/>
      <c r="B59" s="418"/>
      <c r="C59" s="461"/>
      <c r="D59" s="461"/>
      <c r="E59" s="235" t="s">
        <v>213</v>
      </c>
      <c r="F59" s="259" t="s">
        <v>255</v>
      </c>
      <c r="G59" s="260">
        <v>45134</v>
      </c>
      <c r="H59" s="260">
        <v>46387</v>
      </c>
      <c r="I59" s="261">
        <f t="shared" si="4"/>
        <v>179</v>
      </c>
      <c r="J59" s="351" t="s">
        <v>256</v>
      </c>
      <c r="K59" s="262" t="s">
        <v>223</v>
      </c>
      <c r="L59" s="230">
        <f t="shared" si="6"/>
        <v>2.6250000000000002E-3</v>
      </c>
      <c r="M59" s="123" t="s">
        <v>257</v>
      </c>
      <c r="N59" s="276" t="s">
        <v>242</v>
      </c>
      <c r="O59" s="212" t="s">
        <v>226</v>
      </c>
      <c r="P59" s="417"/>
      <c r="Q59" s="402"/>
      <c r="R59" s="211"/>
      <c r="S59" s="211"/>
      <c r="T59" s="264"/>
    </row>
    <row r="60" spans="1:20" ht="300" customHeight="1">
      <c r="A60" s="478"/>
      <c r="B60" s="418"/>
      <c r="C60" s="461"/>
      <c r="D60" s="461"/>
      <c r="E60" s="235" t="s">
        <v>216</v>
      </c>
      <c r="F60" s="235" t="s">
        <v>258</v>
      </c>
      <c r="G60" s="260">
        <v>45134</v>
      </c>
      <c r="H60" s="260">
        <v>46387</v>
      </c>
      <c r="I60" s="261">
        <f t="shared" si="4"/>
        <v>179</v>
      </c>
      <c r="J60" s="351" t="s">
        <v>247</v>
      </c>
      <c r="K60" s="262" t="s">
        <v>223</v>
      </c>
      <c r="L60" s="230">
        <f t="shared" si="6"/>
        <v>2.7499999999999998E-3</v>
      </c>
      <c r="M60" s="123" t="s">
        <v>259</v>
      </c>
      <c r="N60" s="276" t="s">
        <v>242</v>
      </c>
      <c r="O60" s="212" t="s">
        <v>226</v>
      </c>
      <c r="P60" s="417"/>
      <c r="Q60" s="402"/>
      <c r="R60" s="211"/>
      <c r="S60" s="211"/>
      <c r="T60" s="264"/>
    </row>
    <row r="61" spans="1:20" ht="137.25" customHeight="1">
      <c r="A61" s="479"/>
      <c r="B61" s="419"/>
      <c r="C61" s="462"/>
      <c r="D61" s="462"/>
      <c r="E61" s="265" t="s">
        <v>260</v>
      </c>
      <c r="F61" s="265" t="s">
        <v>261</v>
      </c>
      <c r="G61" s="267">
        <v>45083</v>
      </c>
      <c r="H61" s="267">
        <v>45291</v>
      </c>
      <c r="I61" s="268">
        <f t="shared" si="4"/>
        <v>29.714285714285715</v>
      </c>
      <c r="J61" s="352" t="s">
        <v>160</v>
      </c>
      <c r="K61" s="269" t="s">
        <v>262</v>
      </c>
      <c r="L61" s="270">
        <f t="shared" si="6"/>
        <v>6.25E-2</v>
      </c>
      <c r="M61" s="266" t="s">
        <v>263</v>
      </c>
      <c r="N61" s="266" t="s">
        <v>242</v>
      </c>
      <c r="O61" s="278" t="s">
        <v>264</v>
      </c>
      <c r="P61" s="419"/>
      <c r="Q61" s="407"/>
      <c r="R61" s="271"/>
      <c r="S61" s="271"/>
      <c r="T61" s="272"/>
    </row>
    <row r="62" spans="1:20" ht="171" customHeight="1">
      <c r="A62" s="480">
        <v>6</v>
      </c>
      <c r="B62" s="489" t="s">
        <v>265</v>
      </c>
      <c r="C62" s="138" t="s">
        <v>48</v>
      </c>
      <c r="D62" s="138" t="s">
        <v>266</v>
      </c>
      <c r="E62" s="138" t="s">
        <v>50</v>
      </c>
      <c r="F62" s="138" t="s">
        <v>267</v>
      </c>
      <c r="G62" s="139">
        <v>44409</v>
      </c>
      <c r="H62" s="139">
        <v>44926</v>
      </c>
      <c r="I62" s="117">
        <f t="shared" si="4"/>
        <v>73.857142857142861</v>
      </c>
      <c r="J62" s="140" t="s">
        <v>160</v>
      </c>
      <c r="K62" s="140" t="s">
        <v>268</v>
      </c>
      <c r="L62" s="174">
        <f>((11.11*J62)/100)</f>
        <v>0.11109999999999999</v>
      </c>
      <c r="M62" s="138" t="s">
        <v>269</v>
      </c>
      <c r="N62" s="138" t="s">
        <v>88</v>
      </c>
      <c r="O62" s="141" t="s">
        <v>268</v>
      </c>
      <c r="P62" s="413" t="s">
        <v>270</v>
      </c>
      <c r="Q62" s="408" t="s">
        <v>271</v>
      </c>
      <c r="R62" s="142"/>
      <c r="S62" s="142"/>
      <c r="T62" s="143"/>
    </row>
    <row r="63" spans="1:20" ht="119.25" customHeight="1">
      <c r="A63" s="541"/>
      <c r="B63" s="542"/>
      <c r="C63" s="465" t="s">
        <v>63</v>
      </c>
      <c r="D63" s="463" t="s">
        <v>272</v>
      </c>
      <c r="E63" s="89" t="s">
        <v>50</v>
      </c>
      <c r="F63" s="89" t="s">
        <v>273</v>
      </c>
      <c r="G63" s="144">
        <v>44986</v>
      </c>
      <c r="H63" s="133">
        <v>45077</v>
      </c>
      <c r="I63" s="115">
        <f t="shared" si="4"/>
        <v>13</v>
      </c>
      <c r="J63" s="95" t="s">
        <v>160</v>
      </c>
      <c r="K63" s="95" t="s">
        <v>274</v>
      </c>
      <c r="L63" s="163">
        <f>((11.11*J63)/100)/2</f>
        <v>5.5549999999999995E-2</v>
      </c>
      <c r="M63" s="89" t="s">
        <v>275</v>
      </c>
      <c r="N63" s="89" t="s">
        <v>88</v>
      </c>
      <c r="O63" s="145" t="s">
        <v>276</v>
      </c>
      <c r="P63" s="413"/>
      <c r="Q63" s="408"/>
      <c r="R63" s="146"/>
      <c r="S63" s="146"/>
      <c r="T63" s="109"/>
    </row>
    <row r="64" spans="1:20" ht="143.25" customHeight="1">
      <c r="A64" s="541"/>
      <c r="B64" s="542"/>
      <c r="C64" s="543"/>
      <c r="D64" s="464"/>
      <c r="E64" s="89" t="s">
        <v>58</v>
      </c>
      <c r="F64" s="89" t="s">
        <v>277</v>
      </c>
      <c r="G64" s="133">
        <v>45047</v>
      </c>
      <c r="H64" s="133">
        <v>45107</v>
      </c>
      <c r="I64" s="115">
        <f t="shared" si="4"/>
        <v>8.5714285714285712</v>
      </c>
      <c r="J64" s="95" t="s">
        <v>160</v>
      </c>
      <c r="K64" s="95" t="s">
        <v>278</v>
      </c>
      <c r="L64" s="173">
        <f>((11.11*J64)/100)/2</f>
        <v>5.5549999999999995E-2</v>
      </c>
      <c r="M64" s="89" t="s">
        <v>279</v>
      </c>
      <c r="N64" s="89" t="s">
        <v>88</v>
      </c>
      <c r="O64" s="145" t="s">
        <v>280</v>
      </c>
      <c r="P64" s="413"/>
      <c r="Q64" s="408"/>
      <c r="R64" s="146"/>
      <c r="S64" s="146"/>
      <c r="T64" s="118"/>
    </row>
    <row r="65" spans="1:20" ht="104.25" customHeight="1">
      <c r="A65" s="541"/>
      <c r="B65" s="542"/>
      <c r="C65" s="89" t="s">
        <v>71</v>
      </c>
      <c r="D65" s="147" t="s">
        <v>281</v>
      </c>
      <c r="E65" s="89" t="s">
        <v>50</v>
      </c>
      <c r="F65" s="89" t="s">
        <v>282</v>
      </c>
      <c r="G65" s="133">
        <v>44815</v>
      </c>
      <c r="H65" s="86">
        <v>45260</v>
      </c>
      <c r="I65" s="115">
        <f t="shared" si="4"/>
        <v>63.571428571428569</v>
      </c>
      <c r="J65" s="95" t="s">
        <v>160</v>
      </c>
      <c r="K65" s="95" t="s">
        <v>283</v>
      </c>
      <c r="L65" s="162">
        <f>((11.11*J65)/100)</f>
        <v>0.11109999999999999</v>
      </c>
      <c r="M65" s="89" t="s">
        <v>284</v>
      </c>
      <c r="N65" s="89" t="s">
        <v>88</v>
      </c>
      <c r="O65" s="145" t="s">
        <v>285</v>
      </c>
      <c r="P65" s="413"/>
      <c r="Q65" s="408"/>
      <c r="R65" s="146"/>
      <c r="S65" s="146"/>
      <c r="T65" s="118"/>
    </row>
    <row r="66" spans="1:20" ht="186" customHeight="1">
      <c r="A66" s="541"/>
      <c r="B66" s="542"/>
      <c r="C66" s="89" t="s">
        <v>196</v>
      </c>
      <c r="D66" s="147" t="s">
        <v>286</v>
      </c>
      <c r="E66" s="89" t="s">
        <v>50</v>
      </c>
      <c r="F66" s="89" t="s">
        <v>287</v>
      </c>
      <c r="G66" s="86">
        <v>45200</v>
      </c>
      <c r="H66" s="86">
        <v>45260</v>
      </c>
      <c r="I66" s="115">
        <f t="shared" si="4"/>
        <v>8.5714285714285712</v>
      </c>
      <c r="J66" s="95" t="s">
        <v>160</v>
      </c>
      <c r="K66" s="95" t="s">
        <v>288</v>
      </c>
      <c r="L66" s="163">
        <f>((11.11*J66)/100)</f>
        <v>0.11109999999999999</v>
      </c>
      <c r="M66" s="89" t="s">
        <v>289</v>
      </c>
      <c r="N66" s="89" t="s">
        <v>88</v>
      </c>
      <c r="O66" s="132" t="s">
        <v>290</v>
      </c>
      <c r="P66" s="413"/>
      <c r="Q66" s="408"/>
      <c r="R66" s="89"/>
      <c r="S66" s="89"/>
      <c r="T66" s="118"/>
    </row>
    <row r="67" spans="1:20" ht="45">
      <c r="A67" s="541"/>
      <c r="B67" s="542"/>
      <c r="C67" s="465" t="s">
        <v>116</v>
      </c>
      <c r="D67" s="465" t="s">
        <v>291</v>
      </c>
      <c r="E67" s="89" t="s">
        <v>50</v>
      </c>
      <c r="F67" s="89" t="s">
        <v>292</v>
      </c>
      <c r="G67" s="86">
        <v>44166</v>
      </c>
      <c r="H67" s="86">
        <v>44166</v>
      </c>
      <c r="I67" s="115">
        <f t="shared" si="4"/>
        <v>0</v>
      </c>
      <c r="J67" s="140" t="s">
        <v>160</v>
      </c>
      <c r="K67" s="95" t="s">
        <v>293</v>
      </c>
      <c r="L67" s="163">
        <f>((11.11*J67)/100)/2</f>
        <v>5.5549999999999995E-2</v>
      </c>
      <c r="M67" s="89" t="s">
        <v>294</v>
      </c>
      <c r="N67" s="89" t="s">
        <v>88</v>
      </c>
      <c r="O67" s="132" t="s">
        <v>295</v>
      </c>
      <c r="P67" s="413"/>
      <c r="Q67" s="408"/>
      <c r="R67" s="89"/>
      <c r="S67" s="89"/>
      <c r="T67" s="118"/>
    </row>
    <row r="68" spans="1:20" ht="135">
      <c r="A68" s="541"/>
      <c r="B68" s="542"/>
      <c r="C68" s="543"/>
      <c r="D68" s="543"/>
      <c r="E68" s="89" t="s">
        <v>58</v>
      </c>
      <c r="F68" s="89" t="s">
        <v>296</v>
      </c>
      <c r="G68" s="148">
        <v>45047</v>
      </c>
      <c r="H68" s="86">
        <v>45260</v>
      </c>
      <c r="I68" s="115">
        <f t="shared" si="4"/>
        <v>30.428571428571427</v>
      </c>
      <c r="J68" s="95" t="s">
        <v>160</v>
      </c>
      <c r="K68" s="95" t="s">
        <v>297</v>
      </c>
      <c r="L68" s="163">
        <f>((11.11*J68)/100)/2</f>
        <v>5.5549999999999995E-2</v>
      </c>
      <c r="M68" s="89" t="s">
        <v>298</v>
      </c>
      <c r="N68" s="89" t="s">
        <v>88</v>
      </c>
      <c r="O68" s="132" t="s">
        <v>299</v>
      </c>
      <c r="P68" s="413"/>
      <c r="Q68" s="408"/>
      <c r="R68" s="89"/>
      <c r="S68" s="89"/>
      <c r="T68" s="118"/>
    </row>
    <row r="69" spans="1:20" ht="145.5" customHeight="1">
      <c r="A69" s="541"/>
      <c r="B69" s="542"/>
      <c r="C69" s="465" t="s">
        <v>300</v>
      </c>
      <c r="D69" s="465" t="s">
        <v>301</v>
      </c>
      <c r="E69" s="89" t="s">
        <v>50</v>
      </c>
      <c r="F69" s="89" t="s">
        <v>302</v>
      </c>
      <c r="G69" s="148">
        <v>45323</v>
      </c>
      <c r="H69" s="86">
        <v>45381</v>
      </c>
      <c r="I69" s="115">
        <f t="shared" si="4"/>
        <v>8.2857142857142865</v>
      </c>
      <c r="J69" s="95" t="s">
        <v>160</v>
      </c>
      <c r="K69" s="95" t="s">
        <v>303</v>
      </c>
      <c r="L69" s="163">
        <f t="shared" ref="L69:L72" si="7">((11.11*J69)/100)/2</f>
        <v>5.5549999999999995E-2</v>
      </c>
      <c r="M69" s="89" t="s">
        <v>304</v>
      </c>
      <c r="N69" s="89" t="s">
        <v>88</v>
      </c>
      <c r="O69" s="208" t="s">
        <v>305</v>
      </c>
      <c r="P69" s="413"/>
      <c r="Q69" s="408"/>
      <c r="R69" s="89"/>
      <c r="S69" s="89"/>
      <c r="T69" s="118"/>
    </row>
    <row r="70" spans="1:20" ht="81.75" customHeight="1">
      <c r="A70" s="541"/>
      <c r="B70" s="542"/>
      <c r="C70" s="543"/>
      <c r="D70" s="543"/>
      <c r="E70" s="89" t="s">
        <v>58</v>
      </c>
      <c r="F70" s="80" t="s">
        <v>306</v>
      </c>
      <c r="G70" s="149">
        <v>45323</v>
      </c>
      <c r="H70" s="83">
        <v>45381</v>
      </c>
      <c r="I70" s="115">
        <f t="shared" si="4"/>
        <v>8.2857142857142865</v>
      </c>
      <c r="J70" s="95" t="s">
        <v>160</v>
      </c>
      <c r="K70" s="95" t="s">
        <v>303</v>
      </c>
      <c r="L70" s="163">
        <f t="shared" si="7"/>
        <v>5.5549999999999995E-2</v>
      </c>
      <c r="M70" s="89" t="s">
        <v>307</v>
      </c>
      <c r="N70" s="89" t="s">
        <v>88</v>
      </c>
      <c r="O70" s="208" t="s">
        <v>308</v>
      </c>
      <c r="P70" s="413"/>
      <c r="Q70" s="408"/>
      <c r="R70" s="89"/>
      <c r="S70" s="89"/>
      <c r="T70" s="118"/>
    </row>
    <row r="71" spans="1:20" ht="106.5" customHeight="1">
      <c r="A71" s="541"/>
      <c r="B71" s="542"/>
      <c r="C71" s="465" t="s">
        <v>309</v>
      </c>
      <c r="D71" s="466" t="s">
        <v>310</v>
      </c>
      <c r="E71" s="89" t="s">
        <v>50</v>
      </c>
      <c r="F71" s="80" t="s">
        <v>311</v>
      </c>
      <c r="G71" s="149">
        <v>45323</v>
      </c>
      <c r="H71" s="83">
        <v>45381</v>
      </c>
      <c r="I71" s="115">
        <f t="shared" si="4"/>
        <v>8.2857142857142865</v>
      </c>
      <c r="J71" s="95" t="s">
        <v>160</v>
      </c>
      <c r="K71" s="95" t="s">
        <v>312</v>
      </c>
      <c r="L71" s="163">
        <f t="shared" si="7"/>
        <v>5.5549999999999995E-2</v>
      </c>
      <c r="M71" s="89" t="s">
        <v>313</v>
      </c>
      <c r="N71" s="89" t="s">
        <v>88</v>
      </c>
      <c r="O71" s="208" t="s">
        <v>314</v>
      </c>
      <c r="P71" s="413"/>
      <c r="Q71" s="408"/>
      <c r="R71" s="89"/>
      <c r="S71" s="89"/>
      <c r="T71" s="118"/>
    </row>
    <row r="72" spans="1:20" ht="62.25" customHeight="1">
      <c r="A72" s="541"/>
      <c r="B72" s="542"/>
      <c r="C72" s="543"/>
      <c r="D72" s="543"/>
      <c r="E72" s="89" t="s">
        <v>58</v>
      </c>
      <c r="F72" s="80" t="s">
        <v>306</v>
      </c>
      <c r="G72" s="149">
        <v>45323</v>
      </c>
      <c r="H72" s="83">
        <v>45381</v>
      </c>
      <c r="I72" s="115">
        <f t="shared" si="4"/>
        <v>8.2857142857142865</v>
      </c>
      <c r="J72" s="95" t="s">
        <v>160</v>
      </c>
      <c r="K72" s="95" t="s">
        <v>312</v>
      </c>
      <c r="L72" s="163">
        <f t="shared" si="7"/>
        <v>5.5549999999999995E-2</v>
      </c>
      <c r="M72" s="89" t="s">
        <v>315</v>
      </c>
      <c r="N72" s="89" t="s">
        <v>88</v>
      </c>
      <c r="O72" s="280" t="s">
        <v>314</v>
      </c>
      <c r="P72" s="413"/>
      <c r="Q72" s="408"/>
      <c r="R72" s="89"/>
      <c r="S72" s="89"/>
      <c r="T72" s="118"/>
    </row>
    <row r="73" spans="1:20" ht="166.5" customHeight="1">
      <c r="A73" s="541"/>
      <c r="B73" s="542"/>
      <c r="C73" s="89" t="s">
        <v>316</v>
      </c>
      <c r="D73" s="150" t="s">
        <v>317</v>
      </c>
      <c r="E73" s="89" t="s">
        <v>50</v>
      </c>
      <c r="F73" s="150" t="s">
        <v>318</v>
      </c>
      <c r="G73" s="148">
        <v>45383</v>
      </c>
      <c r="H73" s="86">
        <v>45473</v>
      </c>
      <c r="I73" s="115">
        <f t="shared" si="4"/>
        <v>12.857142857142858</v>
      </c>
      <c r="J73" s="95" t="s">
        <v>160</v>
      </c>
      <c r="K73" s="95" t="s">
        <v>319</v>
      </c>
      <c r="L73" s="232">
        <f>((11.11*J73)/100)</f>
        <v>0.11109999999999999</v>
      </c>
      <c r="M73" s="75" t="s">
        <v>320</v>
      </c>
      <c r="N73" s="279" t="s">
        <v>88</v>
      </c>
      <c r="O73" s="263" t="s">
        <v>321</v>
      </c>
      <c r="P73" s="413"/>
      <c r="Q73" s="408"/>
      <c r="R73" s="89"/>
      <c r="S73" s="89"/>
      <c r="T73" s="118"/>
    </row>
    <row r="74" spans="1:20" ht="130.5" customHeight="1">
      <c r="A74" s="541"/>
      <c r="B74" s="542"/>
      <c r="C74" s="465" t="s">
        <v>322</v>
      </c>
      <c r="D74" s="466" t="s">
        <v>323</v>
      </c>
      <c r="E74" s="89" t="s">
        <v>50</v>
      </c>
      <c r="F74" s="150" t="s">
        <v>324</v>
      </c>
      <c r="G74" s="148">
        <v>45474</v>
      </c>
      <c r="H74" s="86">
        <v>46022</v>
      </c>
      <c r="I74" s="115">
        <f t="shared" si="4"/>
        <v>78.285714285714292</v>
      </c>
      <c r="J74" s="95" t="s">
        <v>160</v>
      </c>
      <c r="K74" s="95" t="s">
        <v>325</v>
      </c>
      <c r="L74" s="232">
        <f>((11.11*J74)/100)/4</f>
        <v>2.7774999999999998E-2</v>
      </c>
      <c r="M74" s="82" t="s">
        <v>326</v>
      </c>
      <c r="N74" s="89" t="s">
        <v>88</v>
      </c>
      <c r="O74" s="285" t="s">
        <v>327</v>
      </c>
      <c r="P74" s="413"/>
      <c r="Q74" s="408"/>
      <c r="R74" s="89"/>
      <c r="S74" s="89"/>
      <c r="T74" s="118"/>
    </row>
    <row r="75" spans="1:20" ht="136.5" customHeight="1">
      <c r="A75" s="541"/>
      <c r="B75" s="542"/>
      <c r="C75" s="543"/>
      <c r="D75" s="543"/>
      <c r="E75" s="89" t="s">
        <v>58</v>
      </c>
      <c r="F75" s="150" t="s">
        <v>328</v>
      </c>
      <c r="G75" s="148">
        <v>45474</v>
      </c>
      <c r="H75" s="86" t="s">
        <v>329</v>
      </c>
      <c r="I75" s="115">
        <v>78</v>
      </c>
      <c r="J75" s="95" t="s">
        <v>66</v>
      </c>
      <c r="K75" s="95" t="s">
        <v>330</v>
      </c>
      <c r="L75" s="163">
        <f t="shared" ref="L75:L77" si="8">((11.11*J75)/100)/4</f>
        <v>0</v>
      </c>
      <c r="M75" s="82" t="s">
        <v>68</v>
      </c>
      <c r="N75" s="89" t="s">
        <v>88</v>
      </c>
      <c r="O75" s="89"/>
      <c r="P75" s="413"/>
      <c r="Q75" s="408"/>
      <c r="R75" s="89"/>
      <c r="S75" s="89"/>
      <c r="T75" s="118"/>
    </row>
    <row r="76" spans="1:20" ht="96" customHeight="1">
      <c r="A76" s="541"/>
      <c r="B76" s="542"/>
      <c r="C76" s="543"/>
      <c r="D76" s="543"/>
      <c r="E76" s="89" t="s">
        <v>103</v>
      </c>
      <c r="F76" s="150" t="s">
        <v>331</v>
      </c>
      <c r="G76" s="148">
        <v>45474</v>
      </c>
      <c r="H76" s="86" t="s">
        <v>329</v>
      </c>
      <c r="I76" s="115">
        <v>78</v>
      </c>
      <c r="J76" s="95" t="s">
        <v>66</v>
      </c>
      <c r="K76" s="95" t="s">
        <v>332</v>
      </c>
      <c r="L76" s="163">
        <f t="shared" si="8"/>
        <v>0</v>
      </c>
      <c r="M76" s="82" t="s">
        <v>68</v>
      </c>
      <c r="N76" s="89" t="s">
        <v>88</v>
      </c>
      <c r="O76" s="89"/>
      <c r="P76" s="413"/>
      <c r="Q76" s="408"/>
      <c r="R76" s="89"/>
      <c r="S76" s="89"/>
      <c r="T76" s="118"/>
    </row>
    <row r="77" spans="1:20" ht="89.25" customHeight="1">
      <c r="A77" s="541"/>
      <c r="B77" s="542"/>
      <c r="C77" s="544"/>
      <c r="D77" s="544"/>
      <c r="E77" s="114" t="s">
        <v>206</v>
      </c>
      <c r="F77" s="151" t="s">
        <v>333</v>
      </c>
      <c r="G77" s="152">
        <v>45474</v>
      </c>
      <c r="H77" s="110" t="s">
        <v>329</v>
      </c>
      <c r="I77" s="115">
        <v>78</v>
      </c>
      <c r="J77" s="153" t="s">
        <v>66</v>
      </c>
      <c r="K77" s="153" t="s">
        <v>334</v>
      </c>
      <c r="L77" s="176">
        <f t="shared" si="8"/>
        <v>0</v>
      </c>
      <c r="M77" s="82" t="s">
        <v>68</v>
      </c>
      <c r="N77" s="114" t="s">
        <v>88</v>
      </c>
      <c r="O77" s="114"/>
      <c r="P77" s="420"/>
      <c r="Q77" s="409"/>
      <c r="R77" s="114"/>
      <c r="S77" s="114"/>
      <c r="T77" s="119"/>
    </row>
    <row r="78" spans="1:20" ht="168" customHeight="1">
      <c r="A78" s="481">
        <v>7</v>
      </c>
      <c r="B78" s="545" t="s">
        <v>335</v>
      </c>
      <c r="C78" s="467">
        <v>1</v>
      </c>
      <c r="D78" s="467" t="s">
        <v>336</v>
      </c>
      <c r="E78" s="93">
        <v>1</v>
      </c>
      <c r="F78" s="120" t="s">
        <v>337</v>
      </c>
      <c r="G78" s="94">
        <v>45134</v>
      </c>
      <c r="H78" s="94">
        <v>45260</v>
      </c>
      <c r="I78" s="116">
        <f t="shared" si="4"/>
        <v>18</v>
      </c>
      <c r="J78" s="71">
        <v>1</v>
      </c>
      <c r="K78" s="121" t="s">
        <v>338</v>
      </c>
      <c r="L78" s="175">
        <f>((11.11*J78)/100)/3</f>
        <v>3.7033333333333328E-2</v>
      </c>
      <c r="M78" s="120" t="s">
        <v>339</v>
      </c>
      <c r="N78" s="97" t="s">
        <v>340</v>
      </c>
      <c r="O78" s="135" t="s">
        <v>341</v>
      </c>
      <c r="P78" s="421" t="s">
        <v>342</v>
      </c>
      <c r="Q78" s="401" t="s">
        <v>343</v>
      </c>
      <c r="R78" s="72"/>
      <c r="S78" s="72"/>
      <c r="T78" s="73"/>
    </row>
    <row r="79" spans="1:20" ht="168" customHeight="1">
      <c r="A79" s="482"/>
      <c r="B79" s="490"/>
      <c r="C79" s="441"/>
      <c r="D79" s="441"/>
      <c r="E79" s="82">
        <v>2</v>
      </c>
      <c r="F79" s="75" t="s">
        <v>344</v>
      </c>
      <c r="G79" s="86">
        <v>45134</v>
      </c>
      <c r="H79" s="86">
        <v>45290</v>
      </c>
      <c r="I79" s="115">
        <f t="shared" si="4"/>
        <v>22.285714285714285</v>
      </c>
      <c r="J79" s="78">
        <v>1</v>
      </c>
      <c r="K79" s="85" t="s">
        <v>345</v>
      </c>
      <c r="L79" s="164">
        <f>((11.11*J79)/100)/3</f>
        <v>3.7033333333333328E-2</v>
      </c>
      <c r="M79" s="122" t="s">
        <v>346</v>
      </c>
      <c r="N79" s="123" t="s">
        <v>340</v>
      </c>
      <c r="O79" s="136" t="s">
        <v>347</v>
      </c>
      <c r="P79" s="422"/>
      <c r="Q79" s="401"/>
      <c r="R79" s="80"/>
      <c r="S79" s="80"/>
      <c r="T79" s="81"/>
    </row>
    <row r="80" spans="1:20" ht="168" customHeight="1">
      <c r="A80" s="482"/>
      <c r="B80" s="490"/>
      <c r="C80" s="441"/>
      <c r="D80" s="441"/>
      <c r="E80" s="82">
        <v>3</v>
      </c>
      <c r="F80" s="75" t="s">
        <v>348</v>
      </c>
      <c r="G80" s="86">
        <v>45134</v>
      </c>
      <c r="H80" s="86">
        <v>45290</v>
      </c>
      <c r="I80" s="115">
        <f t="shared" si="4"/>
        <v>22.285714285714285</v>
      </c>
      <c r="J80" s="78">
        <v>1</v>
      </c>
      <c r="K80" s="85" t="s">
        <v>349</v>
      </c>
      <c r="L80" s="164">
        <f>((11.11*J80)/100)/3</f>
        <v>3.7033333333333328E-2</v>
      </c>
      <c r="M80" s="122" t="s">
        <v>350</v>
      </c>
      <c r="N80" s="123" t="s">
        <v>340</v>
      </c>
      <c r="O80" s="136" t="s">
        <v>351</v>
      </c>
      <c r="P80" s="393"/>
      <c r="Q80" s="400"/>
      <c r="R80" s="80"/>
      <c r="S80" s="80"/>
      <c r="T80" s="81"/>
    </row>
    <row r="81" spans="1:20" ht="335.25" customHeight="1">
      <c r="A81" s="482"/>
      <c r="B81" s="490"/>
      <c r="C81" s="180">
        <v>2</v>
      </c>
      <c r="D81" s="75" t="s">
        <v>352</v>
      </c>
      <c r="E81" s="82">
        <v>1</v>
      </c>
      <c r="F81" s="75" t="s">
        <v>353</v>
      </c>
      <c r="G81" s="86">
        <v>45134</v>
      </c>
      <c r="H81" s="86">
        <v>46021</v>
      </c>
      <c r="I81" s="115">
        <f t="shared" si="4"/>
        <v>126.71428571428571</v>
      </c>
      <c r="J81" s="88">
        <v>1</v>
      </c>
      <c r="K81" s="85" t="s">
        <v>354</v>
      </c>
      <c r="L81" s="164">
        <f>((11.11*J81)/100)</f>
        <v>0.11109999999999999</v>
      </c>
      <c r="M81" s="227" t="s">
        <v>355</v>
      </c>
      <c r="N81" s="101" t="s">
        <v>356</v>
      </c>
      <c r="O81" s="210" t="s">
        <v>357</v>
      </c>
      <c r="P81" s="82" t="s">
        <v>358</v>
      </c>
      <c r="Q81" s="360" t="s">
        <v>359</v>
      </c>
      <c r="R81" s="80"/>
      <c r="S81" s="80"/>
      <c r="T81" s="81"/>
    </row>
    <row r="82" spans="1:20" ht="135.75" customHeight="1">
      <c r="A82" s="482"/>
      <c r="B82" s="491"/>
      <c r="C82" s="461">
        <v>3</v>
      </c>
      <c r="D82" s="468" t="s">
        <v>360</v>
      </c>
      <c r="E82" s="101">
        <v>1</v>
      </c>
      <c r="F82" s="74" t="s">
        <v>361</v>
      </c>
      <c r="G82" s="111">
        <v>45134</v>
      </c>
      <c r="H82" s="111">
        <v>46021</v>
      </c>
      <c r="I82" s="115">
        <f t="shared" si="4"/>
        <v>126.71428571428571</v>
      </c>
      <c r="J82" s="87" t="s">
        <v>160</v>
      </c>
      <c r="K82" s="87" t="s">
        <v>362</v>
      </c>
      <c r="L82" s="229">
        <f>((11.11*J82)/100)/4</f>
        <v>2.7774999999999998E-2</v>
      </c>
      <c r="M82" s="74" t="s">
        <v>363</v>
      </c>
      <c r="N82" s="101" t="s">
        <v>364</v>
      </c>
      <c r="O82" s="281" t="s">
        <v>365</v>
      </c>
      <c r="P82" s="423" t="s">
        <v>366</v>
      </c>
      <c r="Q82" s="403" t="s">
        <v>367</v>
      </c>
      <c r="R82" s="124"/>
      <c r="S82" s="124"/>
      <c r="T82" s="125"/>
    </row>
    <row r="83" spans="1:20" ht="148.5" customHeight="1">
      <c r="A83" s="482"/>
      <c r="B83" s="491"/>
      <c r="C83" s="461"/>
      <c r="D83" s="469"/>
      <c r="E83" s="82">
        <v>2</v>
      </c>
      <c r="F83" s="75" t="s">
        <v>368</v>
      </c>
      <c r="G83" s="83">
        <v>45134</v>
      </c>
      <c r="H83" s="83">
        <v>46021</v>
      </c>
      <c r="I83" s="115">
        <f t="shared" si="4"/>
        <v>126.71428571428571</v>
      </c>
      <c r="J83" s="87" t="s">
        <v>160</v>
      </c>
      <c r="K83" s="85" t="s">
        <v>369</v>
      </c>
      <c r="L83" s="229">
        <f>((11.11*J83)/100)/4</f>
        <v>2.7774999999999998E-2</v>
      </c>
      <c r="M83" s="75" t="s">
        <v>370</v>
      </c>
      <c r="N83" s="101" t="s">
        <v>371</v>
      </c>
      <c r="O83" s="284" t="s">
        <v>372</v>
      </c>
      <c r="P83" s="414"/>
      <c r="Q83" s="403"/>
      <c r="R83" s="106"/>
      <c r="S83" s="106"/>
      <c r="T83" s="126"/>
    </row>
    <row r="84" spans="1:20" ht="113.25" customHeight="1">
      <c r="A84" s="482"/>
      <c r="B84" s="491"/>
      <c r="C84" s="461"/>
      <c r="D84" s="469"/>
      <c r="E84" s="82">
        <v>3</v>
      </c>
      <c r="F84" s="82" t="s">
        <v>373</v>
      </c>
      <c r="G84" s="155">
        <v>45539</v>
      </c>
      <c r="H84" s="155">
        <v>45574</v>
      </c>
      <c r="I84" s="115">
        <f t="shared" si="4"/>
        <v>5</v>
      </c>
      <c r="J84" s="87" t="s">
        <v>66</v>
      </c>
      <c r="K84" s="96" t="s">
        <v>374</v>
      </c>
      <c r="L84" s="164">
        <f t="shared" ref="L84:L85" si="9">((11.11*J84)/100)/4</f>
        <v>0</v>
      </c>
      <c r="M84" s="82" t="s">
        <v>375</v>
      </c>
      <c r="N84" s="101" t="s">
        <v>371</v>
      </c>
      <c r="O84" s="208" t="s">
        <v>376</v>
      </c>
      <c r="P84" s="414"/>
      <c r="Q84" s="403"/>
      <c r="R84" s="89"/>
      <c r="S84" s="89"/>
      <c r="T84" s="90"/>
    </row>
    <row r="85" spans="1:20" ht="70.5" customHeight="1">
      <c r="A85" s="482"/>
      <c r="B85" s="491"/>
      <c r="C85" s="461"/>
      <c r="D85" s="469"/>
      <c r="E85" s="82">
        <v>4</v>
      </c>
      <c r="F85" s="82" t="s">
        <v>377</v>
      </c>
      <c r="G85" s="133">
        <v>45705</v>
      </c>
      <c r="H85" s="133">
        <v>45961</v>
      </c>
      <c r="I85" s="115">
        <f t="shared" si="4"/>
        <v>36.571428571428569</v>
      </c>
      <c r="J85" s="87" t="s">
        <v>66</v>
      </c>
      <c r="K85" s="96" t="s">
        <v>378</v>
      </c>
      <c r="L85" s="164">
        <f t="shared" si="9"/>
        <v>0</v>
      </c>
      <c r="M85" s="82" t="s">
        <v>379</v>
      </c>
      <c r="N85" s="82" t="s">
        <v>380</v>
      </c>
      <c r="O85" s="89"/>
      <c r="P85" s="424"/>
      <c r="Q85" s="410"/>
      <c r="R85" s="89"/>
      <c r="S85" s="89"/>
      <c r="T85" s="90"/>
    </row>
    <row r="86" spans="1:20" ht="195.75" customHeight="1">
      <c r="A86" s="482"/>
      <c r="B86" s="490"/>
      <c r="C86" s="101">
        <v>4</v>
      </c>
      <c r="D86" s="80" t="s">
        <v>381</v>
      </c>
      <c r="E86" s="89">
        <v>1</v>
      </c>
      <c r="F86" s="75" t="s">
        <v>382</v>
      </c>
      <c r="G86" s="155">
        <v>45539</v>
      </c>
      <c r="H86" s="155">
        <v>45961</v>
      </c>
      <c r="I86" s="115">
        <f t="shared" si="4"/>
        <v>60.285714285714285</v>
      </c>
      <c r="J86" s="87" t="s">
        <v>383</v>
      </c>
      <c r="K86" s="85" t="s">
        <v>384</v>
      </c>
      <c r="L86" s="164">
        <f>((11.11*J86)/100)</f>
        <v>3.3329999999999999E-2</v>
      </c>
      <c r="M86" s="82" t="s">
        <v>385</v>
      </c>
      <c r="N86" s="82" t="s">
        <v>371</v>
      </c>
      <c r="O86" s="208" t="s">
        <v>386</v>
      </c>
      <c r="P86" s="82" t="s">
        <v>387</v>
      </c>
      <c r="Q86" s="361" t="s">
        <v>388</v>
      </c>
      <c r="R86" s="89"/>
      <c r="S86" s="89"/>
      <c r="T86" s="90"/>
    </row>
    <row r="87" spans="1:20" ht="133.5" customHeight="1">
      <c r="A87" s="482"/>
      <c r="B87" s="490"/>
      <c r="C87" s="453">
        <v>5</v>
      </c>
      <c r="D87" s="441" t="s">
        <v>389</v>
      </c>
      <c r="E87" s="82">
        <v>1</v>
      </c>
      <c r="F87" s="75" t="s">
        <v>390</v>
      </c>
      <c r="G87" s="155">
        <v>45134</v>
      </c>
      <c r="H87" s="155">
        <v>46021</v>
      </c>
      <c r="I87" s="115">
        <f t="shared" si="4"/>
        <v>126.71428571428571</v>
      </c>
      <c r="J87" s="88">
        <v>0.3</v>
      </c>
      <c r="K87" s="85" t="s">
        <v>391</v>
      </c>
      <c r="L87" s="164">
        <f>((11.11*J87)/100)/4</f>
        <v>8.3324999999999996E-3</v>
      </c>
      <c r="M87" s="82" t="s">
        <v>392</v>
      </c>
      <c r="N87" s="82" t="s">
        <v>371</v>
      </c>
      <c r="O87" s="208" t="s">
        <v>393</v>
      </c>
      <c r="P87" s="392" t="s">
        <v>394</v>
      </c>
      <c r="Q87" s="403" t="s">
        <v>395</v>
      </c>
      <c r="R87" s="89"/>
      <c r="S87" s="89"/>
      <c r="T87" s="90"/>
    </row>
    <row r="88" spans="1:20" ht="236.25" customHeight="1">
      <c r="A88" s="482"/>
      <c r="B88" s="490"/>
      <c r="C88" s="453"/>
      <c r="D88" s="441"/>
      <c r="E88" s="82">
        <v>2</v>
      </c>
      <c r="F88" s="75" t="s">
        <v>396</v>
      </c>
      <c r="G88" s="155">
        <v>45134</v>
      </c>
      <c r="H88" s="155">
        <v>45290</v>
      </c>
      <c r="I88" s="115">
        <f t="shared" si="4"/>
        <v>22.285714285714285</v>
      </c>
      <c r="J88" s="78">
        <v>1</v>
      </c>
      <c r="K88" s="85" t="s">
        <v>397</v>
      </c>
      <c r="L88" s="164">
        <f t="shared" ref="L88:L90" si="10">((11.11*J88)/100)/4</f>
        <v>2.7774999999999998E-2</v>
      </c>
      <c r="M88" s="82" t="s">
        <v>398</v>
      </c>
      <c r="N88" s="75" t="s">
        <v>399</v>
      </c>
      <c r="O88" s="209" t="s">
        <v>400</v>
      </c>
      <c r="P88" s="422"/>
      <c r="Q88" s="403"/>
      <c r="R88" s="89"/>
      <c r="S88" s="89"/>
      <c r="T88" s="90"/>
    </row>
    <row r="89" spans="1:20" ht="108" customHeight="1">
      <c r="A89" s="482"/>
      <c r="B89" s="490"/>
      <c r="C89" s="453"/>
      <c r="D89" s="441"/>
      <c r="E89" s="82">
        <v>3</v>
      </c>
      <c r="F89" s="75" t="s">
        <v>401</v>
      </c>
      <c r="G89" s="155">
        <v>45323</v>
      </c>
      <c r="H89" s="155">
        <v>45381</v>
      </c>
      <c r="I89" s="115">
        <f t="shared" si="4"/>
        <v>8.2857142857142865</v>
      </c>
      <c r="J89" s="127" t="s">
        <v>160</v>
      </c>
      <c r="K89" s="85" t="s">
        <v>402</v>
      </c>
      <c r="L89" s="229">
        <f t="shared" si="10"/>
        <v>2.7774999999999998E-2</v>
      </c>
      <c r="M89" s="75" t="s">
        <v>403</v>
      </c>
      <c r="N89" s="75" t="s">
        <v>380</v>
      </c>
      <c r="O89" s="207" t="s">
        <v>404</v>
      </c>
      <c r="P89" s="422"/>
      <c r="Q89" s="403"/>
      <c r="R89" s="89"/>
      <c r="S89" s="89"/>
      <c r="T89" s="90"/>
    </row>
    <row r="90" spans="1:20" ht="108" customHeight="1">
      <c r="A90" s="482"/>
      <c r="B90" s="490"/>
      <c r="C90" s="453"/>
      <c r="D90" s="441"/>
      <c r="E90" s="82">
        <v>4</v>
      </c>
      <c r="F90" s="75" t="s">
        <v>405</v>
      </c>
      <c r="G90" s="155">
        <v>45381</v>
      </c>
      <c r="H90" s="155">
        <v>46021</v>
      </c>
      <c r="I90" s="115">
        <f t="shared" si="4"/>
        <v>91.428571428571431</v>
      </c>
      <c r="J90" s="127" t="s">
        <v>160</v>
      </c>
      <c r="K90" s="85" t="s">
        <v>406</v>
      </c>
      <c r="L90" s="164">
        <f t="shared" si="10"/>
        <v>2.7774999999999998E-2</v>
      </c>
      <c r="M90" s="82" t="s">
        <v>407</v>
      </c>
      <c r="N90" s="75" t="s">
        <v>408</v>
      </c>
      <c r="O90" s="209" t="s">
        <v>409</v>
      </c>
      <c r="P90" s="393"/>
      <c r="Q90" s="410"/>
      <c r="R90" s="89"/>
      <c r="S90" s="89"/>
      <c r="T90" s="90"/>
    </row>
    <row r="91" spans="1:20" ht="183.75" customHeight="1">
      <c r="A91" s="482"/>
      <c r="B91" s="490"/>
      <c r="C91" s="453">
        <v>6</v>
      </c>
      <c r="D91" s="453" t="s">
        <v>410</v>
      </c>
      <c r="E91" s="82">
        <v>1</v>
      </c>
      <c r="F91" s="82" t="s">
        <v>411</v>
      </c>
      <c r="G91" s="155">
        <v>45134</v>
      </c>
      <c r="H91" s="133">
        <v>45290</v>
      </c>
      <c r="I91" s="115">
        <f t="shared" si="4"/>
        <v>22.285714285714285</v>
      </c>
      <c r="J91" s="88">
        <v>1</v>
      </c>
      <c r="K91" s="96" t="s">
        <v>412</v>
      </c>
      <c r="L91" s="164">
        <f>((11.11*J91)/100)/6</f>
        <v>1.8516666666666664E-2</v>
      </c>
      <c r="M91" s="82" t="s">
        <v>413</v>
      </c>
      <c r="N91" s="82" t="s">
        <v>364</v>
      </c>
      <c r="O91" s="208" t="s">
        <v>414</v>
      </c>
      <c r="P91" s="392" t="s">
        <v>415</v>
      </c>
      <c r="Q91" s="401" t="s">
        <v>416</v>
      </c>
      <c r="R91" s="89"/>
      <c r="S91" s="89"/>
      <c r="T91" s="90"/>
    </row>
    <row r="92" spans="1:20" ht="111" customHeight="1">
      <c r="A92" s="482"/>
      <c r="B92" s="490"/>
      <c r="C92" s="453"/>
      <c r="D92" s="453"/>
      <c r="E92" s="82">
        <v>2</v>
      </c>
      <c r="F92" s="82" t="s">
        <v>417</v>
      </c>
      <c r="G92" s="133">
        <v>45321</v>
      </c>
      <c r="H92" s="133">
        <v>45597</v>
      </c>
      <c r="I92" s="115">
        <f t="shared" si="4"/>
        <v>39.428571428571431</v>
      </c>
      <c r="J92" s="88">
        <v>0.13</v>
      </c>
      <c r="K92" s="96" t="s">
        <v>418</v>
      </c>
      <c r="L92" s="229">
        <f t="shared" ref="L92:L96" si="11">((11.11*J92)/100)/6</f>
        <v>2.4071666666666664E-3</v>
      </c>
      <c r="M92" s="75" t="s">
        <v>419</v>
      </c>
      <c r="N92" s="82" t="s">
        <v>364</v>
      </c>
      <c r="O92" s="207" t="s">
        <v>420</v>
      </c>
      <c r="P92" s="422"/>
      <c r="Q92" s="401"/>
      <c r="R92" s="89"/>
      <c r="S92" s="89"/>
      <c r="T92" s="90"/>
    </row>
    <row r="93" spans="1:20" ht="128.25" customHeight="1">
      <c r="A93" s="482"/>
      <c r="B93" s="490"/>
      <c r="C93" s="453"/>
      <c r="D93" s="453"/>
      <c r="E93" s="82">
        <v>3</v>
      </c>
      <c r="F93" s="82" t="s">
        <v>421</v>
      </c>
      <c r="G93" s="133">
        <v>45200</v>
      </c>
      <c r="H93" s="133">
        <v>45290</v>
      </c>
      <c r="I93" s="115">
        <f t="shared" si="4"/>
        <v>12.857142857142858</v>
      </c>
      <c r="J93" s="88">
        <v>1</v>
      </c>
      <c r="K93" s="96" t="s">
        <v>422</v>
      </c>
      <c r="L93" s="164">
        <f t="shared" si="11"/>
        <v>1.8516666666666664E-2</v>
      </c>
      <c r="M93" s="82" t="s">
        <v>423</v>
      </c>
      <c r="N93" s="82" t="s">
        <v>364</v>
      </c>
      <c r="O93" s="208" t="s">
        <v>424</v>
      </c>
      <c r="P93" s="422"/>
      <c r="Q93" s="401"/>
      <c r="R93" s="89"/>
      <c r="S93" s="89"/>
      <c r="T93" s="90"/>
    </row>
    <row r="94" spans="1:20" ht="105">
      <c r="A94" s="482"/>
      <c r="B94" s="490"/>
      <c r="C94" s="453"/>
      <c r="D94" s="453"/>
      <c r="E94" s="82">
        <v>4</v>
      </c>
      <c r="F94" s="82" t="s">
        <v>425</v>
      </c>
      <c r="G94" s="133">
        <v>45321</v>
      </c>
      <c r="H94" s="133">
        <v>45597</v>
      </c>
      <c r="I94" s="115">
        <f t="shared" si="4"/>
        <v>39.428571428571431</v>
      </c>
      <c r="J94" s="88">
        <v>1</v>
      </c>
      <c r="K94" s="96" t="s">
        <v>426</v>
      </c>
      <c r="L94" s="164">
        <f t="shared" si="11"/>
        <v>1.8516666666666664E-2</v>
      </c>
      <c r="M94" s="82" t="s">
        <v>427</v>
      </c>
      <c r="N94" s="82" t="s">
        <v>364</v>
      </c>
      <c r="O94" s="208" t="s">
        <v>424</v>
      </c>
      <c r="P94" s="422"/>
      <c r="Q94" s="401"/>
      <c r="R94" s="89"/>
      <c r="S94" s="89"/>
      <c r="T94" s="90"/>
    </row>
    <row r="95" spans="1:20" ht="96.75" customHeight="1">
      <c r="A95" s="482"/>
      <c r="B95" s="490"/>
      <c r="C95" s="453"/>
      <c r="D95" s="453"/>
      <c r="E95" s="82">
        <v>5</v>
      </c>
      <c r="F95" s="82" t="s">
        <v>428</v>
      </c>
      <c r="G95" s="133">
        <v>45413</v>
      </c>
      <c r="H95" s="133">
        <v>45473</v>
      </c>
      <c r="I95" s="115">
        <f t="shared" si="4"/>
        <v>8.5714285714285712</v>
      </c>
      <c r="J95" s="107" t="s">
        <v>66</v>
      </c>
      <c r="K95" s="96" t="s">
        <v>429</v>
      </c>
      <c r="L95" s="164">
        <f t="shared" si="11"/>
        <v>0</v>
      </c>
      <c r="M95" s="75" t="s">
        <v>430</v>
      </c>
      <c r="N95" s="82" t="s">
        <v>364</v>
      </c>
      <c r="O95" s="207" t="s">
        <v>431</v>
      </c>
      <c r="P95" s="422"/>
      <c r="Q95" s="401"/>
      <c r="R95" s="89"/>
      <c r="S95" s="89"/>
      <c r="T95" s="90"/>
    </row>
    <row r="96" spans="1:20" ht="145.5" customHeight="1">
      <c r="A96" s="482"/>
      <c r="B96" s="490"/>
      <c r="C96" s="453"/>
      <c r="D96" s="453"/>
      <c r="E96" s="82">
        <v>6</v>
      </c>
      <c r="F96" s="89" t="s">
        <v>432</v>
      </c>
      <c r="G96" s="155">
        <v>45505</v>
      </c>
      <c r="H96" s="155">
        <v>45565</v>
      </c>
      <c r="I96" s="115">
        <f t="shared" si="4"/>
        <v>8.5714285714285712</v>
      </c>
      <c r="J96" s="177" t="s">
        <v>66</v>
      </c>
      <c r="K96" s="95" t="s">
        <v>433</v>
      </c>
      <c r="L96" s="164">
        <f t="shared" si="11"/>
        <v>0</v>
      </c>
      <c r="M96" s="75" t="s">
        <v>434</v>
      </c>
      <c r="N96" s="82" t="s">
        <v>380</v>
      </c>
      <c r="O96" s="207" t="s">
        <v>431</v>
      </c>
      <c r="P96" s="393"/>
      <c r="Q96" s="400"/>
      <c r="R96" s="89"/>
      <c r="S96" s="89"/>
      <c r="T96" s="90"/>
    </row>
    <row r="97" spans="1:20" ht="120">
      <c r="A97" s="482"/>
      <c r="B97" s="490"/>
      <c r="C97" s="453">
        <v>7</v>
      </c>
      <c r="D97" s="441" t="s">
        <v>435</v>
      </c>
      <c r="E97" s="82">
        <v>1</v>
      </c>
      <c r="F97" s="82" t="s">
        <v>436</v>
      </c>
      <c r="G97" s="155">
        <v>45134</v>
      </c>
      <c r="H97" s="133">
        <v>46021</v>
      </c>
      <c r="I97" s="115">
        <f t="shared" si="4"/>
        <v>126.71428571428571</v>
      </c>
      <c r="J97" s="88">
        <v>1</v>
      </c>
      <c r="K97" s="96" t="s">
        <v>437</v>
      </c>
      <c r="L97" s="164">
        <f>((11.11*J97)/100)/2</f>
        <v>5.5549999999999995E-2</v>
      </c>
      <c r="M97" s="75" t="s">
        <v>438</v>
      </c>
      <c r="N97" s="82" t="s">
        <v>439</v>
      </c>
      <c r="O97" s="208" t="s">
        <v>440</v>
      </c>
      <c r="P97" s="392" t="s">
        <v>441</v>
      </c>
      <c r="Q97" s="401" t="s">
        <v>442</v>
      </c>
      <c r="R97" s="89"/>
      <c r="S97" s="89"/>
      <c r="T97" s="90"/>
    </row>
    <row r="98" spans="1:20" ht="105">
      <c r="A98" s="482"/>
      <c r="B98" s="490"/>
      <c r="C98" s="453"/>
      <c r="D98" s="441"/>
      <c r="E98" s="82">
        <v>2</v>
      </c>
      <c r="F98" s="82" t="s">
        <v>443</v>
      </c>
      <c r="G98" s="155">
        <v>45134</v>
      </c>
      <c r="H98" s="133">
        <v>46021</v>
      </c>
      <c r="I98" s="115">
        <f t="shared" si="4"/>
        <v>126.71428571428571</v>
      </c>
      <c r="J98" s="88">
        <v>1</v>
      </c>
      <c r="K98" s="96" t="s">
        <v>444</v>
      </c>
      <c r="L98" s="164">
        <f>((11.11*J98)/100)/2</f>
        <v>5.5549999999999995E-2</v>
      </c>
      <c r="M98" s="75" t="s">
        <v>438</v>
      </c>
      <c r="N98" s="82" t="s">
        <v>399</v>
      </c>
      <c r="O98" s="208" t="s">
        <v>376</v>
      </c>
      <c r="P98" s="393"/>
      <c r="Q98" s="400"/>
      <c r="R98" s="89"/>
      <c r="S98" s="89"/>
      <c r="T98" s="90"/>
    </row>
    <row r="99" spans="1:20" ht="105">
      <c r="A99" s="482"/>
      <c r="B99" s="490"/>
      <c r="C99" s="453">
        <v>8</v>
      </c>
      <c r="D99" s="441" t="s">
        <v>445</v>
      </c>
      <c r="E99" s="82">
        <v>1</v>
      </c>
      <c r="F99" s="82" t="s">
        <v>446</v>
      </c>
      <c r="G99" s="155">
        <v>45134</v>
      </c>
      <c r="H99" s="133">
        <v>45229</v>
      </c>
      <c r="I99" s="115">
        <f t="shared" si="4"/>
        <v>13.571428571428571</v>
      </c>
      <c r="J99" s="88">
        <v>1</v>
      </c>
      <c r="K99" s="96" t="s">
        <v>447</v>
      </c>
      <c r="L99" s="164">
        <f>((11.11*J99)/100)/2</f>
        <v>5.5549999999999995E-2</v>
      </c>
      <c r="M99" s="82" t="s">
        <v>448</v>
      </c>
      <c r="N99" s="82" t="s">
        <v>399</v>
      </c>
      <c r="O99" s="132" t="s">
        <v>449</v>
      </c>
      <c r="P99" s="392" t="s">
        <v>156</v>
      </c>
      <c r="Q99" s="403" t="s">
        <v>450</v>
      </c>
      <c r="R99" s="89"/>
      <c r="S99" s="89"/>
      <c r="T99" s="90"/>
    </row>
    <row r="100" spans="1:20" ht="105">
      <c r="A100" s="482"/>
      <c r="B100" s="490"/>
      <c r="C100" s="453"/>
      <c r="D100" s="441"/>
      <c r="E100" s="82">
        <v>2</v>
      </c>
      <c r="F100" s="75" t="s">
        <v>451</v>
      </c>
      <c r="G100" s="83">
        <v>45231</v>
      </c>
      <c r="H100" s="83">
        <v>45290</v>
      </c>
      <c r="I100" s="115">
        <f t="shared" si="4"/>
        <v>8.4285714285714288</v>
      </c>
      <c r="J100" s="88">
        <v>1</v>
      </c>
      <c r="K100" s="96" t="s">
        <v>452</v>
      </c>
      <c r="L100" s="164">
        <f>((11.11*J100)/100)/2</f>
        <v>5.5549999999999995E-2</v>
      </c>
      <c r="M100" s="75" t="s">
        <v>448</v>
      </c>
      <c r="N100" s="82" t="s">
        <v>399</v>
      </c>
      <c r="O100" s="154" t="s">
        <v>449</v>
      </c>
      <c r="P100" s="393"/>
      <c r="Q100" s="410"/>
      <c r="R100" s="80"/>
      <c r="S100" s="80"/>
      <c r="T100" s="81"/>
    </row>
    <row r="101" spans="1:20" ht="128.1">
      <c r="A101" s="482"/>
      <c r="B101" s="490"/>
      <c r="C101" s="441">
        <v>9</v>
      </c>
      <c r="D101" s="441" t="s">
        <v>453</v>
      </c>
      <c r="E101" s="82">
        <v>1</v>
      </c>
      <c r="F101" s="75" t="s">
        <v>454</v>
      </c>
      <c r="G101" s="155">
        <v>45134</v>
      </c>
      <c r="H101" s="86">
        <v>46021</v>
      </c>
      <c r="I101" s="115">
        <f t="shared" si="4"/>
        <v>126.71428571428571</v>
      </c>
      <c r="J101" s="127" t="s">
        <v>160</v>
      </c>
      <c r="K101" s="85" t="s">
        <v>455</v>
      </c>
      <c r="L101" s="229">
        <f>((11.11*J101)/100)/3</f>
        <v>3.7033333333333328E-2</v>
      </c>
      <c r="M101" s="75" t="s">
        <v>456</v>
      </c>
      <c r="N101" s="82" t="s">
        <v>399</v>
      </c>
      <c r="O101" s="209" t="s">
        <v>457</v>
      </c>
      <c r="P101" s="394" t="s">
        <v>458</v>
      </c>
      <c r="Q101" s="546" t="s">
        <v>459</v>
      </c>
      <c r="R101" s="80"/>
      <c r="S101" s="80"/>
      <c r="T101" s="81"/>
    </row>
    <row r="102" spans="1:20" ht="99.75" customHeight="1">
      <c r="A102" s="482"/>
      <c r="B102" s="490"/>
      <c r="C102" s="441"/>
      <c r="D102" s="441"/>
      <c r="E102" s="82">
        <v>2</v>
      </c>
      <c r="F102" s="75" t="s">
        <v>460</v>
      </c>
      <c r="G102" s="155">
        <v>45134</v>
      </c>
      <c r="H102" s="83">
        <v>46021</v>
      </c>
      <c r="I102" s="115">
        <f t="shared" si="4"/>
        <v>126.71428571428571</v>
      </c>
      <c r="J102" s="127" t="s">
        <v>160</v>
      </c>
      <c r="K102" s="96" t="s">
        <v>461</v>
      </c>
      <c r="L102" s="164">
        <f t="shared" ref="L102:L103" si="12">((11.11*J102)/100)/3</f>
        <v>3.7033333333333328E-2</v>
      </c>
      <c r="M102" s="75" t="s">
        <v>462</v>
      </c>
      <c r="N102" s="82" t="s">
        <v>399</v>
      </c>
      <c r="O102" s="209" t="s">
        <v>463</v>
      </c>
      <c r="P102" s="395"/>
      <c r="Q102" s="411"/>
      <c r="R102" s="156"/>
      <c r="S102" s="80"/>
      <c r="T102" s="81"/>
    </row>
    <row r="103" spans="1:20" ht="181.5" customHeight="1" thickBot="1">
      <c r="A103" s="483"/>
      <c r="B103" s="492"/>
      <c r="C103" s="442"/>
      <c r="D103" s="442"/>
      <c r="E103" s="91">
        <v>3</v>
      </c>
      <c r="F103" s="128" t="s">
        <v>464</v>
      </c>
      <c r="G103" s="157">
        <v>45134</v>
      </c>
      <c r="H103" s="92">
        <v>45290</v>
      </c>
      <c r="I103" s="104">
        <f t="shared" si="4"/>
        <v>22.285714285714285</v>
      </c>
      <c r="J103" s="129" t="s">
        <v>160</v>
      </c>
      <c r="K103" s="129" t="s">
        <v>465</v>
      </c>
      <c r="L103" s="164">
        <f t="shared" si="12"/>
        <v>3.7033333333333328E-2</v>
      </c>
      <c r="M103" s="128" t="s">
        <v>466</v>
      </c>
      <c r="N103" s="91" t="s">
        <v>399</v>
      </c>
      <c r="O103" s="206" t="s">
        <v>467</v>
      </c>
      <c r="P103" s="396"/>
      <c r="Q103" s="412"/>
      <c r="R103" s="130"/>
      <c r="S103" s="130"/>
      <c r="T103" s="131"/>
    </row>
    <row r="104" spans="1:20" ht="15.95">
      <c r="A104" s="6"/>
      <c r="B104" s="7"/>
      <c r="C104" s="7"/>
      <c r="D104" s="7"/>
      <c r="E104" s="178"/>
      <c r="F104" s="8"/>
      <c r="G104" s="9"/>
      <c r="H104" s="9"/>
      <c r="I104" s="34"/>
      <c r="J104" s="35"/>
      <c r="K104" s="36"/>
      <c r="L104" s="165"/>
      <c r="M104" s="37"/>
      <c r="N104" s="37"/>
      <c r="O104" s="37"/>
      <c r="P104" s="37"/>
      <c r="Q104" s="362"/>
      <c r="R104" s="54"/>
      <c r="S104" s="54"/>
      <c r="T104" s="55"/>
    </row>
    <row r="105" spans="1:20" ht="17.100000000000001">
      <c r="A105" s="10"/>
      <c r="B105" s="494" t="s">
        <v>468</v>
      </c>
      <c r="C105" s="494"/>
      <c r="D105" s="494"/>
      <c r="E105" s="494"/>
      <c r="F105" s="494"/>
      <c r="G105" s="12" t="s">
        <v>469</v>
      </c>
      <c r="H105" s="13" t="s">
        <v>470</v>
      </c>
      <c r="I105" s="12"/>
      <c r="J105" s="38"/>
      <c r="K105" s="39"/>
      <c r="L105" s="166"/>
      <c r="M105" s="40"/>
      <c r="N105" s="40"/>
      <c r="O105" s="40"/>
      <c r="P105" s="40"/>
      <c r="Q105" s="363"/>
      <c r="R105" s="56"/>
      <c r="S105" s="56"/>
      <c r="T105" s="57"/>
    </row>
    <row r="106" spans="1:20" ht="17.100000000000001">
      <c r="A106" s="10"/>
      <c r="B106" s="493"/>
      <c r="C106" s="14"/>
      <c r="D106" s="15"/>
      <c r="E106" s="16"/>
      <c r="F106" s="17"/>
      <c r="G106" s="12" t="s">
        <v>469</v>
      </c>
      <c r="H106" s="13" t="s">
        <v>470</v>
      </c>
      <c r="I106" s="12"/>
      <c r="J106" s="38"/>
      <c r="K106" s="39"/>
      <c r="L106" s="166"/>
      <c r="M106" s="40"/>
      <c r="N106" s="40"/>
      <c r="O106" s="40"/>
      <c r="P106" s="40"/>
      <c r="Q106" s="363"/>
      <c r="R106" s="56"/>
      <c r="S106" s="56"/>
      <c r="T106" s="57"/>
    </row>
    <row r="107" spans="1:20" ht="17.100000000000001">
      <c r="A107" s="10"/>
      <c r="B107" s="493"/>
      <c r="C107" s="14"/>
      <c r="D107" s="15"/>
      <c r="E107" s="16"/>
      <c r="F107" s="17"/>
      <c r="G107" s="12" t="s">
        <v>469</v>
      </c>
      <c r="H107" s="13" t="s">
        <v>470</v>
      </c>
      <c r="I107" s="12"/>
      <c r="J107" s="38"/>
      <c r="K107" s="39"/>
      <c r="L107" s="166"/>
      <c r="M107" s="40"/>
      <c r="N107" s="40"/>
      <c r="O107" s="40"/>
      <c r="P107" s="40"/>
      <c r="Q107" s="363"/>
      <c r="R107" s="56"/>
      <c r="S107" s="56"/>
      <c r="T107" s="57"/>
    </row>
    <row r="108" spans="1:20" ht="17.100000000000001">
      <c r="A108" s="10"/>
      <c r="B108" s="493"/>
      <c r="C108" s="14"/>
      <c r="D108" s="15"/>
      <c r="E108" s="16"/>
      <c r="F108" s="17"/>
      <c r="G108" s="12" t="s">
        <v>469</v>
      </c>
      <c r="H108" s="13" t="s">
        <v>470</v>
      </c>
      <c r="I108" s="12"/>
      <c r="J108" s="38"/>
      <c r="K108" s="39"/>
      <c r="L108" s="166"/>
      <c r="M108" s="40"/>
      <c r="N108" s="40"/>
      <c r="O108" s="40"/>
      <c r="P108" s="40"/>
      <c r="Q108" s="363"/>
      <c r="R108" s="56"/>
      <c r="S108" s="56"/>
      <c r="T108" s="57"/>
    </row>
    <row r="109" spans="1:20" ht="17.100000000000001">
      <c r="A109" s="10"/>
      <c r="B109" s="493"/>
      <c r="C109" s="14"/>
      <c r="D109" s="15"/>
      <c r="E109" s="16"/>
      <c r="F109" s="17"/>
      <c r="G109" s="12" t="s">
        <v>469</v>
      </c>
      <c r="H109" s="13" t="s">
        <v>470</v>
      </c>
      <c r="I109" s="12"/>
      <c r="J109" s="38"/>
      <c r="K109" s="39"/>
      <c r="L109" s="166"/>
      <c r="M109" s="40"/>
      <c r="N109" s="40"/>
      <c r="O109" s="40"/>
      <c r="P109" s="40"/>
      <c r="Q109" s="363"/>
      <c r="R109" s="56"/>
      <c r="S109" s="56"/>
      <c r="T109" s="57"/>
    </row>
    <row r="110" spans="1:20" ht="17.100000000000001">
      <c r="A110" s="18"/>
      <c r="B110" s="493"/>
      <c r="C110" s="14"/>
      <c r="D110" s="15"/>
      <c r="E110" s="16"/>
      <c r="F110" s="17"/>
      <c r="G110" s="12" t="s">
        <v>469</v>
      </c>
      <c r="H110" s="13" t="s">
        <v>470</v>
      </c>
      <c r="I110" s="41"/>
      <c r="J110" s="42"/>
      <c r="K110" s="43"/>
      <c r="L110" s="167"/>
      <c r="T110" s="58"/>
    </row>
    <row r="111" spans="1:20" ht="17.100000000000001">
      <c r="A111" s="19"/>
      <c r="B111" s="493"/>
      <c r="C111" s="14"/>
      <c r="D111" s="15"/>
      <c r="E111" s="16"/>
      <c r="F111" s="17"/>
      <c r="G111" s="12" t="s">
        <v>469</v>
      </c>
      <c r="H111" s="13" t="s">
        <v>470</v>
      </c>
      <c r="I111" s="495" t="s">
        <v>129</v>
      </c>
      <c r="J111" s="495"/>
      <c r="K111" s="495"/>
      <c r="L111" s="168"/>
      <c r="M111" s="44"/>
      <c r="N111" s="1"/>
      <c r="O111" s="1"/>
      <c r="P111" s="1"/>
      <c r="Q111" s="365"/>
      <c r="R111" s="1"/>
      <c r="S111" s="1"/>
      <c r="T111" s="59"/>
    </row>
    <row r="112" spans="1:20" ht="15.95">
      <c r="A112" s="19"/>
      <c r="B112" s="493"/>
      <c r="C112" s="14"/>
      <c r="D112" s="15"/>
      <c r="E112" s="16"/>
      <c r="F112" s="17"/>
      <c r="G112" s="1"/>
      <c r="H112" s="20"/>
      <c r="I112" s="496"/>
      <c r="J112" s="496"/>
      <c r="K112" s="496"/>
      <c r="L112" s="169"/>
      <c r="M112" s="45"/>
      <c r="N112" s="1"/>
      <c r="O112" s="1"/>
      <c r="P112" s="1"/>
      <c r="Q112" s="365"/>
      <c r="R112" s="1"/>
      <c r="S112" s="1"/>
      <c r="T112" s="59"/>
    </row>
    <row r="113" spans="1:20" ht="15.95">
      <c r="A113" s="19"/>
      <c r="B113" s="14"/>
      <c r="C113" s="14"/>
      <c r="D113" s="14"/>
      <c r="E113" s="179"/>
      <c r="F113" s="17"/>
      <c r="G113" s="21"/>
      <c r="H113" s="13"/>
      <c r="I113" s="13"/>
      <c r="J113" s="46"/>
      <c r="K113" s="46"/>
      <c r="L113" s="169"/>
      <c r="M113" s="45"/>
      <c r="N113" s="1"/>
      <c r="O113" s="1"/>
      <c r="P113" s="1"/>
      <c r="Q113" s="365"/>
      <c r="R113" s="1"/>
      <c r="S113" s="1"/>
      <c r="T113" s="59"/>
    </row>
    <row r="114" spans="1:20" ht="17.100000000000001">
      <c r="A114" s="19"/>
      <c r="B114" s="497" t="s">
        <v>471</v>
      </c>
      <c r="C114" s="497"/>
      <c r="D114" s="497"/>
      <c r="E114" s="497"/>
      <c r="F114" s="22" t="s">
        <v>472</v>
      </c>
      <c r="G114" s="23" t="s">
        <v>473</v>
      </c>
      <c r="H114" s="24">
        <v>1</v>
      </c>
      <c r="I114" s="13"/>
      <c r="J114" s="46"/>
      <c r="K114" s="46"/>
      <c r="L114" s="169"/>
      <c r="M114" s="45"/>
      <c r="N114" s="1"/>
      <c r="O114" s="1"/>
      <c r="P114" s="1"/>
      <c r="Q114" s="365"/>
      <c r="R114" s="1"/>
      <c r="S114" s="1"/>
      <c r="T114" s="59"/>
    </row>
    <row r="115" spans="1:20" ht="15.95">
      <c r="A115" s="19"/>
      <c r="B115" s="498"/>
      <c r="C115" s="498"/>
      <c r="D115" s="498"/>
      <c r="E115" s="498"/>
      <c r="F115" s="23"/>
      <c r="G115" s="25"/>
      <c r="H115" s="26"/>
      <c r="I115" s="13"/>
      <c r="J115" s="46"/>
      <c r="K115" s="46"/>
      <c r="L115" s="169"/>
      <c r="M115" s="45"/>
      <c r="N115" s="1"/>
      <c r="O115" s="1"/>
      <c r="P115" s="1"/>
      <c r="Q115" s="365"/>
      <c r="R115" s="1"/>
      <c r="S115" s="1"/>
      <c r="T115" s="59"/>
    </row>
    <row r="116" spans="1:20" ht="15.95">
      <c r="A116" s="19"/>
      <c r="B116" s="16"/>
      <c r="C116" s="16"/>
      <c r="D116" s="16"/>
      <c r="E116" s="16"/>
      <c r="F116" s="23"/>
      <c r="G116" s="25"/>
      <c r="H116" s="26"/>
      <c r="I116" s="13"/>
      <c r="J116" s="46"/>
      <c r="K116" s="46"/>
      <c r="L116" s="169"/>
      <c r="M116" s="45"/>
      <c r="N116" s="1"/>
      <c r="O116" s="1"/>
      <c r="P116" s="1"/>
      <c r="Q116" s="365"/>
      <c r="R116" s="1"/>
      <c r="S116" s="1"/>
      <c r="T116" s="59"/>
    </row>
    <row r="117" spans="1:20" ht="15.95">
      <c r="A117" s="19"/>
      <c r="B117" s="16"/>
      <c r="C117" s="16"/>
      <c r="D117" s="16"/>
      <c r="E117" s="16"/>
      <c r="F117" s="23"/>
      <c r="G117" s="25"/>
      <c r="H117" s="26"/>
      <c r="I117" s="13"/>
      <c r="J117" s="46"/>
      <c r="K117" s="46"/>
      <c r="L117" s="169"/>
      <c r="M117" s="45"/>
      <c r="N117" s="1"/>
      <c r="O117" s="1"/>
      <c r="P117" s="1"/>
      <c r="Q117" s="365"/>
      <c r="R117" s="1"/>
      <c r="S117" s="1"/>
      <c r="T117" s="59"/>
    </row>
    <row r="118" spans="1:20" ht="15.95">
      <c r="A118" s="19"/>
      <c r="B118" s="11"/>
      <c r="C118" s="16"/>
      <c r="D118" s="16"/>
      <c r="E118" s="16"/>
      <c r="F118" s="23"/>
      <c r="G118" s="25"/>
      <c r="H118" s="26"/>
      <c r="I118" s="13"/>
      <c r="J118" s="46"/>
      <c r="K118" s="46"/>
      <c r="L118" s="169"/>
      <c r="M118" s="45"/>
      <c r="N118" s="1"/>
      <c r="O118" s="1"/>
      <c r="P118" s="1"/>
      <c r="Q118" s="365"/>
      <c r="R118" s="1"/>
      <c r="S118" s="1"/>
      <c r="T118" s="59"/>
    </row>
    <row r="119" spans="1:20" ht="17.100000000000001">
      <c r="A119" s="19"/>
      <c r="B119" s="11" t="s">
        <v>474</v>
      </c>
      <c r="C119" s="499" t="s">
        <v>475</v>
      </c>
      <c r="D119" s="499"/>
      <c r="E119" s="499"/>
      <c r="F119" s="499"/>
      <c r="G119" s="499"/>
      <c r="H119" s="499"/>
      <c r="I119" s="13"/>
      <c r="J119" s="46"/>
      <c r="K119" s="46"/>
      <c r="L119" s="169"/>
      <c r="M119" s="45"/>
      <c r="N119" s="1"/>
      <c r="O119" s="1"/>
      <c r="P119" s="1"/>
      <c r="Q119" s="365"/>
      <c r="R119" s="1"/>
      <c r="S119" s="1"/>
      <c r="T119" s="59"/>
    </row>
    <row r="120" spans="1:20" ht="15.95">
      <c r="A120" s="19"/>
      <c r="B120" s="11"/>
      <c r="C120" s="500"/>
      <c r="D120" s="500"/>
      <c r="E120" s="500"/>
      <c r="F120" s="500"/>
      <c r="G120" s="500"/>
      <c r="H120" s="500"/>
      <c r="I120" s="13"/>
      <c r="J120" s="46"/>
      <c r="K120" s="46"/>
      <c r="L120" s="169"/>
      <c r="M120" s="45"/>
      <c r="N120" s="1"/>
      <c r="O120" s="1"/>
      <c r="P120" s="1"/>
      <c r="Q120" s="365"/>
      <c r="R120" s="1"/>
      <c r="S120" s="1"/>
      <c r="T120" s="59"/>
    </row>
    <row r="121" spans="1:20" ht="15.95">
      <c r="A121" s="19"/>
      <c r="B121" s="11"/>
      <c r="C121" s="16"/>
      <c r="D121" s="16"/>
      <c r="E121" s="16"/>
      <c r="F121" s="23"/>
      <c r="G121" s="25"/>
      <c r="H121" s="26"/>
      <c r="I121" s="13"/>
      <c r="J121" s="46"/>
      <c r="K121" s="46"/>
      <c r="L121" s="169"/>
      <c r="M121" s="45"/>
      <c r="N121" s="1"/>
      <c r="O121" s="1"/>
      <c r="P121" s="1"/>
      <c r="Q121" s="365"/>
      <c r="R121" s="1"/>
      <c r="S121" s="1"/>
      <c r="T121" s="59"/>
    </row>
    <row r="122" spans="1:20" ht="17.100000000000001">
      <c r="A122" s="19"/>
      <c r="B122" s="367" t="s">
        <v>476</v>
      </c>
      <c r="C122" s="470" t="s">
        <v>477</v>
      </c>
      <c r="D122" s="470"/>
      <c r="E122" s="470"/>
      <c r="F122" s="470"/>
      <c r="G122" s="470"/>
      <c r="H122" s="470"/>
      <c r="I122" s="47"/>
      <c r="J122" s="48"/>
      <c r="K122" s="48"/>
      <c r="L122" s="170"/>
      <c r="M122" s="45"/>
      <c r="N122" s="1"/>
      <c r="O122" s="1"/>
      <c r="P122" s="1"/>
      <c r="Q122" s="365"/>
      <c r="R122" s="1"/>
      <c r="S122" s="1"/>
      <c r="T122" s="59"/>
    </row>
    <row r="123" spans="1:20" ht="15.95">
      <c r="A123" s="19"/>
      <c r="B123" s="367"/>
      <c r="C123" s="368"/>
      <c r="D123" s="368"/>
      <c r="E123" s="368"/>
      <c r="F123" s="368"/>
      <c r="G123" s="368"/>
      <c r="H123" s="368"/>
      <c r="I123" s="47"/>
      <c r="J123" s="48"/>
      <c r="K123" s="48"/>
      <c r="L123" s="170"/>
      <c r="M123" s="45"/>
      <c r="N123" s="1"/>
      <c r="O123" s="1"/>
      <c r="P123" s="1"/>
      <c r="Q123" s="365"/>
      <c r="R123" s="1"/>
      <c r="S123" s="1"/>
      <c r="T123" s="59"/>
    </row>
    <row r="124" spans="1:20" ht="17.100000000000001">
      <c r="A124" s="19"/>
      <c r="B124" s="367" t="s">
        <v>478</v>
      </c>
      <c r="C124" s="470" t="s">
        <v>479</v>
      </c>
      <c r="D124" s="470"/>
      <c r="E124" s="470"/>
      <c r="F124" s="470"/>
      <c r="G124" s="470"/>
      <c r="H124" s="470"/>
      <c r="I124" s="41"/>
      <c r="J124" s="42"/>
      <c r="K124" s="43"/>
      <c r="L124" s="167"/>
      <c r="M124" s="45"/>
      <c r="N124" s="1"/>
      <c r="O124" s="1"/>
      <c r="P124" s="1"/>
      <c r="Q124" s="365"/>
      <c r="R124" s="1"/>
      <c r="S124" s="1"/>
      <c r="T124" s="59"/>
    </row>
    <row r="125" spans="1:20" ht="15.95">
      <c r="A125" s="19"/>
      <c r="B125" s="11"/>
      <c r="C125" s="16"/>
      <c r="D125" s="27"/>
      <c r="E125" s="27"/>
      <c r="F125" s="27"/>
      <c r="G125" s="27"/>
      <c r="H125" s="27"/>
      <c r="I125" s="41"/>
      <c r="J125" s="42"/>
      <c r="K125" s="43"/>
      <c r="L125" s="167"/>
      <c r="M125" s="45"/>
      <c r="N125" s="1"/>
      <c r="O125" s="1"/>
      <c r="P125" s="1"/>
      <c r="Q125" s="365"/>
      <c r="R125" s="1"/>
      <c r="S125" s="1"/>
      <c r="T125" s="59"/>
    </row>
    <row r="126" spans="1:20" ht="15.95">
      <c r="A126" s="19"/>
      <c r="B126" s="16"/>
      <c r="C126" s="16"/>
      <c r="D126" s="27"/>
      <c r="E126" s="27"/>
      <c r="F126" s="27"/>
      <c r="G126" s="27"/>
      <c r="H126" s="27"/>
      <c r="I126" s="41"/>
      <c r="J126" s="42"/>
      <c r="K126" s="43"/>
      <c r="L126" s="167"/>
      <c r="M126" s="45"/>
      <c r="N126" s="1"/>
      <c r="O126" s="1"/>
      <c r="P126" s="1"/>
      <c r="Q126" s="365"/>
      <c r="R126" s="1"/>
      <c r="S126" s="1"/>
      <c r="T126" s="59"/>
    </row>
    <row r="127" spans="1:20" ht="17.100000000000001" thickBot="1">
      <c r="A127" s="28"/>
      <c r="B127" s="29"/>
      <c r="C127" s="30"/>
      <c r="D127" s="31"/>
      <c r="E127" s="31"/>
      <c r="F127" s="31"/>
      <c r="G127" s="31"/>
      <c r="H127" s="31"/>
      <c r="I127" s="49"/>
      <c r="J127" s="50"/>
      <c r="K127" s="51"/>
      <c r="L127" s="171"/>
      <c r="M127" s="52"/>
      <c r="N127" s="53"/>
      <c r="O127" s="53"/>
      <c r="P127" s="53"/>
      <c r="Q127" s="366"/>
      <c r="R127" s="53"/>
      <c r="S127" s="53"/>
      <c r="T127" s="60"/>
    </row>
    <row r="128" spans="1:20" ht="15.95">
      <c r="A128" s="32"/>
      <c r="B128" s="33"/>
      <c r="C128" s="33"/>
      <c r="D128" s="33"/>
      <c r="E128" s="33"/>
      <c r="F128" s="33"/>
      <c r="G128" s="33"/>
      <c r="H128" s="33"/>
      <c r="I128" s="41"/>
      <c r="J128" s="42"/>
      <c r="K128" s="43"/>
      <c r="L128" s="167"/>
    </row>
    <row r="129" spans="1:20" ht="17.100000000000001" thickBot="1">
      <c r="C129" s="61"/>
      <c r="D129" s="61"/>
      <c r="E129" s="61"/>
      <c r="F129" s="33"/>
      <c r="G129" s="33"/>
      <c r="H129" s="33"/>
    </row>
    <row r="130" spans="1:20">
      <c r="A130" s="181"/>
      <c r="B130" s="182"/>
      <c r="C130" s="182"/>
      <c r="D130" s="182"/>
      <c r="E130" s="182"/>
      <c r="F130" s="182"/>
      <c r="G130" s="183"/>
      <c r="H130" s="183"/>
      <c r="I130" s="183"/>
      <c r="J130" s="183"/>
      <c r="K130" s="183"/>
      <c r="L130" s="183"/>
      <c r="M130" s="183"/>
      <c r="N130" s="183"/>
      <c r="O130" s="183"/>
      <c r="P130" s="183"/>
      <c r="Q130" s="183"/>
      <c r="R130" s="183"/>
      <c r="S130" s="183"/>
      <c r="T130" s="184"/>
    </row>
    <row r="131" spans="1:20" ht="15.95">
      <c r="A131" s="185"/>
      <c r="B131" s="538" t="s">
        <v>468</v>
      </c>
      <c r="C131" s="538"/>
      <c r="D131" s="538"/>
      <c r="E131" s="538"/>
      <c r="F131" s="538"/>
      <c r="G131" s="187" t="s">
        <v>480</v>
      </c>
      <c r="H131" s="188" t="s">
        <v>470</v>
      </c>
      <c r="I131" s="203">
        <f>SUM(L13:L17)</f>
        <v>0.25597439999999999</v>
      </c>
      <c r="J131" s="187"/>
      <c r="K131" s="187"/>
      <c r="L131" s="187"/>
      <c r="M131" s="187"/>
      <c r="N131" s="187"/>
      <c r="O131" s="187"/>
      <c r="P131" s="187"/>
      <c r="Q131" s="187"/>
      <c r="R131" s="187"/>
      <c r="S131" s="187"/>
      <c r="T131" s="189"/>
    </row>
    <row r="132" spans="1:20" ht="15.95">
      <c r="A132" s="185"/>
      <c r="B132" s="539"/>
      <c r="C132" s="190"/>
      <c r="D132" s="186"/>
      <c r="E132" s="186"/>
      <c r="F132" s="187"/>
      <c r="G132" s="187" t="s">
        <v>481</v>
      </c>
      <c r="H132" s="188" t="s">
        <v>470</v>
      </c>
      <c r="I132" s="203">
        <f>SUM(L18:L26)</f>
        <v>0.64799999999999991</v>
      </c>
      <c r="J132" s="187"/>
      <c r="K132" s="187"/>
      <c r="L132" s="187"/>
      <c r="M132" s="187"/>
      <c r="N132" s="187"/>
      <c r="O132" s="187"/>
      <c r="P132" s="187"/>
      <c r="Q132" s="187"/>
      <c r="R132" s="187"/>
      <c r="S132" s="187"/>
      <c r="T132" s="189"/>
    </row>
    <row r="133" spans="1:20" ht="15.95">
      <c r="A133" s="185"/>
      <c r="B133" s="539"/>
      <c r="C133" s="190"/>
      <c r="D133" s="186"/>
      <c r="E133" s="186"/>
      <c r="F133" s="187"/>
      <c r="G133" s="187" t="s">
        <v>482</v>
      </c>
      <c r="H133" s="188" t="s">
        <v>470</v>
      </c>
      <c r="I133" s="203">
        <f>SUM(L27:L35)</f>
        <v>1</v>
      </c>
      <c r="J133" s="187"/>
      <c r="K133" s="187"/>
      <c r="L133" s="187"/>
      <c r="M133" s="187"/>
      <c r="N133" s="187"/>
      <c r="O133" s="187"/>
      <c r="P133" s="187"/>
      <c r="Q133" s="187"/>
      <c r="R133" s="187"/>
      <c r="S133" s="187"/>
      <c r="T133" s="189"/>
    </row>
    <row r="134" spans="1:20" ht="15.75" customHeight="1">
      <c r="A134" s="185"/>
      <c r="B134" s="539"/>
      <c r="C134" s="190"/>
      <c r="D134" s="186"/>
      <c r="E134" s="186"/>
      <c r="F134" s="187"/>
      <c r="G134" s="187" t="s">
        <v>483</v>
      </c>
      <c r="H134" s="188" t="s">
        <v>470</v>
      </c>
      <c r="I134" s="203">
        <f>SUM(L36:L47)</f>
        <v>0.76000000000000012</v>
      </c>
      <c r="J134" s="187"/>
      <c r="K134" s="187"/>
      <c r="L134" s="187"/>
      <c r="M134" s="187"/>
      <c r="N134" s="187"/>
      <c r="O134" s="187"/>
      <c r="P134" s="187"/>
      <c r="Q134" s="187"/>
      <c r="R134" s="187"/>
      <c r="S134" s="187"/>
      <c r="T134" s="189"/>
    </row>
    <row r="135" spans="1:20" ht="15.75" customHeight="1">
      <c r="A135" s="185"/>
      <c r="B135" s="539"/>
      <c r="C135" s="190"/>
      <c r="D135" s="186"/>
      <c r="E135" s="186"/>
      <c r="F135" s="187"/>
      <c r="G135" s="187" t="s">
        <v>484</v>
      </c>
      <c r="H135" s="188" t="s">
        <v>470</v>
      </c>
      <c r="I135" s="203">
        <f>SUM(L48:L61)</f>
        <v>0.19020833333333334</v>
      </c>
      <c r="J135" s="187"/>
      <c r="K135" s="187"/>
      <c r="L135" s="187"/>
      <c r="M135" s="187"/>
      <c r="N135" s="187"/>
      <c r="O135" s="187"/>
      <c r="P135" s="187"/>
      <c r="Q135" s="187"/>
      <c r="R135" s="187"/>
      <c r="S135" s="187"/>
      <c r="T135" s="189"/>
    </row>
    <row r="136" spans="1:20" ht="15.75" customHeight="1">
      <c r="A136" s="191"/>
      <c r="B136" s="539"/>
      <c r="C136" s="190"/>
      <c r="D136" s="186"/>
      <c r="E136" s="186"/>
      <c r="F136" s="187"/>
      <c r="G136" s="187" t="s">
        <v>485</v>
      </c>
      <c r="H136" s="188" t="s">
        <v>470</v>
      </c>
      <c r="I136" s="204">
        <f>SUM(L62:L77)</f>
        <v>0.91657499999999992</v>
      </c>
      <c r="J136" s="188"/>
      <c r="K136" s="188"/>
      <c r="L136" s="188"/>
      <c r="M136" s="192"/>
      <c r="N136" s="192"/>
      <c r="O136" s="192"/>
      <c r="P136" s="192"/>
      <c r="Q136" s="192"/>
      <c r="R136" s="192"/>
      <c r="S136" s="192"/>
      <c r="T136" s="193"/>
    </row>
    <row r="137" spans="1:20" ht="15.95">
      <c r="A137" s="194"/>
      <c r="B137" s="539"/>
      <c r="C137" s="190"/>
      <c r="D137" s="186"/>
      <c r="E137" s="186"/>
      <c r="F137" s="187"/>
      <c r="G137" s="187" t="s">
        <v>486</v>
      </c>
      <c r="H137" s="188" t="s">
        <v>470</v>
      </c>
      <c r="I137" s="204">
        <f>SUM(L78:L103)</f>
        <v>0.79399466666666674</v>
      </c>
      <c r="J137" s="195"/>
      <c r="K137" s="195"/>
      <c r="L137" s="195"/>
      <c r="M137" s="195"/>
      <c r="N137" s="188"/>
      <c r="O137" s="188"/>
      <c r="P137" s="188"/>
      <c r="Q137" s="188"/>
      <c r="R137" s="188"/>
      <c r="S137" s="188"/>
      <c r="T137" s="196"/>
    </row>
    <row r="138" spans="1:20" ht="15" customHeight="1">
      <c r="A138" s="194"/>
      <c r="B138" s="539"/>
      <c r="C138" s="190"/>
      <c r="D138" s="186"/>
      <c r="E138" s="186"/>
      <c r="F138" s="187"/>
      <c r="G138" s="188"/>
      <c r="H138" s="188"/>
      <c r="I138" s="547"/>
      <c r="J138" s="547"/>
      <c r="K138" s="547"/>
      <c r="L138" s="188"/>
      <c r="M138" s="188"/>
      <c r="N138" s="188"/>
      <c r="O138" s="188"/>
      <c r="P138" s="188"/>
      <c r="Q138" s="188"/>
      <c r="R138" s="188"/>
      <c r="S138" s="188"/>
      <c r="T138" s="196"/>
    </row>
    <row r="139" spans="1:20">
      <c r="A139" s="194"/>
      <c r="B139" s="190"/>
      <c r="C139" s="190"/>
      <c r="D139" s="190"/>
      <c r="E139" s="187"/>
      <c r="F139" s="187"/>
      <c r="G139" s="187"/>
      <c r="H139" s="188"/>
      <c r="I139" s="188"/>
      <c r="J139" s="188"/>
      <c r="K139" s="188"/>
      <c r="L139" s="188"/>
      <c r="M139" s="188"/>
      <c r="N139" s="188"/>
      <c r="O139" s="188"/>
      <c r="P139" s="188"/>
      <c r="Q139" s="188"/>
      <c r="R139" s="188"/>
      <c r="S139" s="188"/>
      <c r="T139" s="196"/>
    </row>
    <row r="140" spans="1:20" ht="15" customHeight="1">
      <c r="A140" s="194"/>
      <c r="B140" s="539" t="s">
        <v>471</v>
      </c>
      <c r="C140" s="539"/>
      <c r="D140" s="539"/>
      <c r="E140" s="539"/>
      <c r="F140" s="226">
        <f>(100*SUM(I131:I137))/7</f>
        <v>65.210748571428567</v>
      </c>
      <c r="G140" s="186" t="s">
        <v>473</v>
      </c>
      <c r="H140" s="197">
        <v>1</v>
      </c>
      <c r="I140" s="188"/>
      <c r="J140" s="188"/>
      <c r="K140" s="188"/>
      <c r="L140" s="188"/>
      <c r="M140" s="188"/>
      <c r="N140" s="188"/>
      <c r="O140" s="188"/>
      <c r="P140" s="188"/>
      <c r="Q140" s="188"/>
      <c r="R140" s="188"/>
      <c r="S140" s="188"/>
      <c r="T140" s="196"/>
    </row>
    <row r="141" spans="1:20">
      <c r="A141" s="194"/>
      <c r="B141" s="538"/>
      <c r="C141" s="538"/>
      <c r="D141" s="538"/>
      <c r="E141" s="538"/>
      <c r="F141" s="186"/>
      <c r="G141" s="186"/>
      <c r="H141" s="188"/>
      <c r="I141" s="188"/>
      <c r="J141" s="188"/>
      <c r="K141" s="188"/>
      <c r="L141" s="188"/>
      <c r="M141" s="188"/>
      <c r="N141" s="188"/>
      <c r="O141" s="188"/>
      <c r="P141" s="188"/>
      <c r="Q141" s="188"/>
      <c r="R141" s="188"/>
      <c r="S141" s="188"/>
      <c r="T141" s="196"/>
    </row>
    <row r="142" spans="1:20">
      <c r="A142" s="194"/>
      <c r="B142" s="186"/>
      <c r="C142" s="186"/>
      <c r="D142" s="186"/>
      <c r="E142" s="186"/>
      <c r="F142" s="186"/>
      <c r="G142" s="186"/>
      <c r="H142" s="188"/>
      <c r="I142" s="188"/>
      <c r="J142" s="188"/>
      <c r="K142" s="188"/>
      <c r="L142" s="188"/>
      <c r="M142" s="188"/>
      <c r="N142" s="188"/>
      <c r="O142" s="188"/>
      <c r="P142" s="188"/>
      <c r="Q142" s="188"/>
      <c r="R142" s="188"/>
      <c r="S142" s="188"/>
      <c r="T142" s="196"/>
    </row>
    <row r="143" spans="1:20">
      <c r="A143" s="194"/>
      <c r="B143" s="186"/>
      <c r="C143" s="186"/>
      <c r="D143" s="186"/>
      <c r="E143" s="186"/>
      <c r="F143" s="186"/>
      <c r="G143" s="186"/>
      <c r="H143" s="188"/>
      <c r="I143" s="188"/>
      <c r="J143" s="188"/>
      <c r="K143" s="188"/>
      <c r="L143" s="188"/>
      <c r="M143" s="188"/>
      <c r="N143" s="188"/>
      <c r="O143" s="188"/>
      <c r="P143" s="188"/>
      <c r="Q143" s="188"/>
      <c r="R143" s="188"/>
      <c r="S143" s="188"/>
      <c r="T143" s="196"/>
    </row>
    <row r="144" spans="1:20">
      <c r="A144" s="194"/>
      <c r="B144" s="186"/>
      <c r="C144" s="186"/>
      <c r="D144" s="186"/>
      <c r="E144" s="186"/>
      <c r="F144" s="186"/>
      <c r="G144" s="186"/>
      <c r="H144" s="188"/>
      <c r="I144" s="188"/>
      <c r="J144" s="188"/>
      <c r="K144" s="188"/>
      <c r="L144" s="188"/>
      <c r="M144" s="188"/>
      <c r="N144" s="188"/>
      <c r="O144" s="188"/>
      <c r="P144" s="188"/>
      <c r="Q144" s="188"/>
      <c r="R144" s="188"/>
      <c r="S144" s="188"/>
      <c r="T144" s="196"/>
    </row>
    <row r="145" spans="1:20" ht="15.95">
      <c r="A145" s="194"/>
      <c r="B145" s="186" t="s">
        <v>474</v>
      </c>
      <c r="C145" s="537" t="s">
        <v>475</v>
      </c>
      <c r="D145" s="537"/>
      <c r="E145" s="537"/>
      <c r="F145" s="537"/>
      <c r="G145" s="537"/>
      <c r="H145" s="537"/>
      <c r="I145" s="188"/>
      <c r="J145" s="188"/>
      <c r="K145" s="188"/>
      <c r="L145" s="188"/>
      <c r="M145" s="188"/>
      <c r="N145" s="188"/>
      <c r="O145" s="188"/>
      <c r="P145" s="188"/>
      <c r="Q145" s="188"/>
      <c r="R145" s="188"/>
      <c r="S145" s="188"/>
      <c r="T145" s="196"/>
    </row>
    <row r="146" spans="1:20">
      <c r="A146" s="194"/>
      <c r="B146" s="186"/>
      <c r="C146" s="538"/>
      <c r="D146" s="538"/>
      <c r="E146" s="538"/>
      <c r="F146" s="538"/>
      <c r="G146" s="538"/>
      <c r="H146" s="538"/>
      <c r="I146" s="188"/>
      <c r="J146" s="188"/>
      <c r="K146" s="188"/>
      <c r="L146" s="188"/>
      <c r="M146" s="188"/>
      <c r="N146" s="188"/>
      <c r="O146" s="188"/>
      <c r="P146" s="188"/>
      <c r="Q146" s="188"/>
      <c r="R146" s="188"/>
      <c r="S146" s="188"/>
      <c r="T146" s="196"/>
    </row>
    <row r="147" spans="1:20">
      <c r="A147" s="194"/>
      <c r="B147" s="186"/>
      <c r="C147" s="186"/>
      <c r="D147" s="186"/>
      <c r="E147" s="186"/>
      <c r="F147" s="186"/>
      <c r="G147" s="186"/>
      <c r="H147" s="188"/>
      <c r="I147" s="188"/>
      <c r="J147" s="188"/>
      <c r="K147" s="188"/>
      <c r="L147" s="188"/>
      <c r="M147" s="188"/>
      <c r="N147" s="188"/>
      <c r="O147" s="188"/>
      <c r="P147" s="188"/>
      <c r="Q147" s="188"/>
      <c r="R147" s="188"/>
      <c r="S147" s="188"/>
      <c r="T147" s="196"/>
    </row>
    <row r="148" spans="1:20" ht="15.95">
      <c r="A148" s="194"/>
      <c r="B148" s="186" t="s">
        <v>476</v>
      </c>
      <c r="C148" s="537" t="s">
        <v>477</v>
      </c>
      <c r="D148" s="537"/>
      <c r="E148" s="537"/>
      <c r="F148" s="537"/>
      <c r="G148" s="537"/>
      <c r="H148" s="537"/>
      <c r="I148" s="186"/>
      <c r="J148" s="186"/>
      <c r="K148" s="186"/>
      <c r="L148" s="186"/>
      <c r="M148" s="188"/>
      <c r="N148" s="188"/>
      <c r="O148" s="188"/>
      <c r="P148" s="188"/>
      <c r="Q148" s="188"/>
      <c r="R148" s="188"/>
      <c r="S148" s="188"/>
      <c r="T148" s="196"/>
    </row>
    <row r="149" spans="1:20">
      <c r="A149" s="194"/>
      <c r="B149" s="186"/>
      <c r="C149" s="186"/>
      <c r="D149" s="186"/>
      <c r="E149" s="186"/>
      <c r="F149" s="186"/>
      <c r="G149" s="186"/>
      <c r="H149" s="186"/>
      <c r="I149" s="186"/>
      <c r="J149" s="186"/>
      <c r="K149" s="186"/>
      <c r="L149" s="186"/>
      <c r="M149" s="188"/>
      <c r="N149" s="188"/>
      <c r="O149" s="188"/>
      <c r="P149" s="188"/>
      <c r="Q149" s="188"/>
      <c r="R149" s="188"/>
      <c r="S149" s="188"/>
      <c r="T149" s="196"/>
    </row>
    <row r="150" spans="1:20" ht="15.95">
      <c r="A150" s="194"/>
      <c r="B150" s="186" t="s">
        <v>478</v>
      </c>
      <c r="C150" s="537" t="s">
        <v>479</v>
      </c>
      <c r="D150" s="537"/>
      <c r="E150" s="537"/>
      <c r="F150" s="537"/>
      <c r="G150" s="537"/>
      <c r="H150" s="537"/>
      <c r="I150" s="188"/>
      <c r="J150" s="188"/>
      <c r="K150" s="188"/>
      <c r="L150" s="188"/>
      <c r="M150" s="188"/>
      <c r="N150" s="188"/>
      <c r="O150" s="188"/>
      <c r="P150" s="188"/>
      <c r="Q150" s="188"/>
      <c r="R150" s="188"/>
      <c r="S150" s="188"/>
      <c r="T150" s="196"/>
    </row>
    <row r="151" spans="1:20">
      <c r="A151" s="194"/>
      <c r="B151" s="186"/>
      <c r="C151" s="186"/>
      <c r="D151" s="187"/>
      <c r="E151" s="187"/>
      <c r="F151" s="187"/>
      <c r="G151" s="187"/>
      <c r="H151" s="187"/>
      <c r="I151" s="188"/>
      <c r="J151" s="188"/>
      <c r="K151" s="188"/>
      <c r="L151" s="188"/>
      <c r="M151" s="188"/>
      <c r="N151" s="188"/>
      <c r="O151" s="188"/>
      <c r="P151" s="188"/>
      <c r="Q151" s="188"/>
      <c r="R151" s="188"/>
      <c r="S151" s="188"/>
      <c r="T151" s="196"/>
    </row>
    <row r="152" spans="1:20">
      <c r="A152" s="194"/>
      <c r="B152" s="186"/>
      <c r="C152" s="186"/>
      <c r="D152" s="187"/>
      <c r="E152" s="187"/>
      <c r="F152" s="187"/>
      <c r="G152" s="187"/>
      <c r="H152" s="187"/>
      <c r="I152" s="188"/>
      <c r="J152" s="188"/>
      <c r="K152" s="188"/>
      <c r="L152" s="188"/>
      <c r="M152" s="188"/>
      <c r="N152" s="188"/>
      <c r="O152" s="188"/>
      <c r="P152" s="188"/>
      <c r="Q152" s="188"/>
      <c r="R152" s="188"/>
      <c r="S152" s="188"/>
      <c r="T152" s="196"/>
    </row>
    <row r="153" spans="1:20" ht="15.95" thickBot="1">
      <c r="A153" s="198"/>
      <c r="B153" s="199"/>
      <c r="C153" s="200"/>
      <c r="D153" s="201"/>
      <c r="E153" s="201"/>
      <c r="F153" s="201"/>
      <c r="G153" s="201"/>
      <c r="H153" s="201"/>
      <c r="I153" s="199"/>
      <c r="J153" s="199"/>
      <c r="K153" s="199"/>
      <c r="L153" s="199"/>
      <c r="M153" s="199"/>
      <c r="N153" s="199"/>
      <c r="O153" s="199"/>
      <c r="P153" s="199"/>
      <c r="Q153" s="199"/>
      <c r="R153" s="199"/>
      <c r="S153" s="199"/>
      <c r="T153" s="202"/>
    </row>
    <row r="154" spans="1:20">
      <c r="A154" s="192"/>
      <c r="B154" s="188"/>
      <c r="C154" s="188"/>
      <c r="D154" s="188"/>
      <c r="E154" s="188"/>
      <c r="F154" s="188"/>
      <c r="G154" s="188"/>
      <c r="H154" s="188"/>
      <c r="I154" s="188"/>
      <c r="J154" s="188"/>
      <c r="K154" s="188"/>
      <c r="L154" s="188"/>
      <c r="M154" s="192"/>
      <c r="N154" s="192"/>
      <c r="O154" s="192"/>
      <c r="P154" s="192"/>
      <c r="Q154" s="192"/>
      <c r="R154" s="192"/>
      <c r="S154" s="192"/>
      <c r="T154" s="192"/>
    </row>
  </sheetData>
  <sheetProtection sort="0" autoFilter="0" pivotTables="0"/>
  <autoFilter ref="H1:H154" xr:uid="{00000000-0001-0000-0000-000000000000}"/>
  <mergeCells count="167">
    <mergeCell ref="C150:H150"/>
    <mergeCell ref="B131:F131"/>
    <mergeCell ref="B132:B138"/>
    <mergeCell ref="I138:K138"/>
    <mergeCell ref="B140:E140"/>
    <mergeCell ref="B141:E141"/>
    <mergeCell ref="C145:H145"/>
    <mergeCell ref="C146:H146"/>
    <mergeCell ref="C148:H148"/>
    <mergeCell ref="R1:T1"/>
    <mergeCell ref="R2:T2"/>
    <mergeCell ref="R3:T3"/>
    <mergeCell ref="R4:T4"/>
    <mergeCell ref="A5:B5"/>
    <mergeCell ref="C5:I5"/>
    <mergeCell ref="J5:K5"/>
    <mergeCell ref="L5:T5"/>
    <mergeCell ref="A6:B6"/>
    <mergeCell ref="C6:I6"/>
    <mergeCell ref="J6:K6"/>
    <mergeCell ref="L6:T6"/>
    <mergeCell ref="A7:B7"/>
    <mergeCell ref="C7:I7"/>
    <mergeCell ref="J7:K7"/>
    <mergeCell ref="L7:T7"/>
    <mergeCell ref="A8:B8"/>
    <mergeCell ref="C8:I8"/>
    <mergeCell ref="A9:D9"/>
    <mergeCell ref="E9:M9"/>
    <mergeCell ref="A10:O10"/>
    <mergeCell ref="P10:Q10"/>
    <mergeCell ref="R10:T10"/>
    <mergeCell ref="B105:F105"/>
    <mergeCell ref="I111:K111"/>
    <mergeCell ref="I112:K112"/>
    <mergeCell ref="B114:E114"/>
    <mergeCell ref="B115:E115"/>
    <mergeCell ref="C119:H119"/>
    <mergeCell ref="C120:H120"/>
    <mergeCell ref="C122:H122"/>
    <mergeCell ref="C20:C22"/>
    <mergeCell ref="C23:C25"/>
    <mergeCell ref="C27:C29"/>
    <mergeCell ref="C30:C32"/>
    <mergeCell ref="C34:C35"/>
    <mergeCell ref="C40:C47"/>
    <mergeCell ref="C48:C53"/>
    <mergeCell ref="C54:C61"/>
    <mergeCell ref="C63:C64"/>
    <mergeCell ref="C67:C68"/>
    <mergeCell ref="C69:C70"/>
    <mergeCell ref="C71:C72"/>
    <mergeCell ref="C74:C77"/>
    <mergeCell ref="C78:C80"/>
    <mergeCell ref="C82:C85"/>
    <mergeCell ref="C87:C90"/>
    <mergeCell ref="C124:H124"/>
    <mergeCell ref="A11:A12"/>
    <mergeCell ref="A13:A17"/>
    <mergeCell ref="A18:A26"/>
    <mergeCell ref="A27:A35"/>
    <mergeCell ref="A36:A47"/>
    <mergeCell ref="A48:A61"/>
    <mergeCell ref="A62:A77"/>
    <mergeCell ref="A78:A103"/>
    <mergeCell ref="B11:B12"/>
    <mergeCell ref="B13:B17"/>
    <mergeCell ref="B18:B26"/>
    <mergeCell ref="B27:B35"/>
    <mergeCell ref="B36:B47"/>
    <mergeCell ref="B48:B61"/>
    <mergeCell ref="B62:B77"/>
    <mergeCell ref="B78:B103"/>
    <mergeCell ref="B106:B112"/>
    <mergeCell ref="C11:C12"/>
    <mergeCell ref="C13:C14"/>
    <mergeCell ref="C16:C17"/>
    <mergeCell ref="C18:C19"/>
    <mergeCell ref="C91:C96"/>
    <mergeCell ref="C97:C98"/>
    <mergeCell ref="C99:C100"/>
    <mergeCell ref="C101:C103"/>
    <mergeCell ref="D11:D12"/>
    <mergeCell ref="D13:D14"/>
    <mergeCell ref="D16:D17"/>
    <mergeCell ref="D18:D19"/>
    <mergeCell ref="D20:D22"/>
    <mergeCell ref="D23:D25"/>
    <mergeCell ref="D27:D29"/>
    <mergeCell ref="D30:D32"/>
    <mergeCell ref="D34:D35"/>
    <mergeCell ref="D40:D47"/>
    <mergeCell ref="D48:D53"/>
    <mergeCell ref="D54:D61"/>
    <mergeCell ref="D63:D64"/>
    <mergeCell ref="D67:D68"/>
    <mergeCell ref="D69:D70"/>
    <mergeCell ref="D71:D72"/>
    <mergeCell ref="D74:D77"/>
    <mergeCell ref="D78:D80"/>
    <mergeCell ref="D82:D85"/>
    <mergeCell ref="D87:D90"/>
    <mergeCell ref="D91:D96"/>
    <mergeCell ref="D97:D98"/>
    <mergeCell ref="D99:D100"/>
    <mergeCell ref="D101:D103"/>
    <mergeCell ref="E11:E12"/>
    <mergeCell ref="E44:E45"/>
    <mergeCell ref="F11:F12"/>
    <mergeCell ref="F44:F45"/>
    <mergeCell ref="G44:G45"/>
    <mergeCell ref="H44:H45"/>
    <mergeCell ref="I11:I12"/>
    <mergeCell ref="J11:J12"/>
    <mergeCell ref="J44:J45"/>
    <mergeCell ref="K11:K12"/>
    <mergeCell ref="L11:L12"/>
    <mergeCell ref="M11:M12"/>
    <mergeCell ref="N11:N12"/>
    <mergeCell ref="G11:H11"/>
    <mergeCell ref="O11:O12"/>
    <mergeCell ref="P11:P12"/>
    <mergeCell ref="P13:P14"/>
    <mergeCell ref="P16:P17"/>
    <mergeCell ref="P18:P19"/>
    <mergeCell ref="P20:P22"/>
    <mergeCell ref="P23:P25"/>
    <mergeCell ref="P27:P29"/>
    <mergeCell ref="P30:P32"/>
    <mergeCell ref="Q87:Q90"/>
    <mergeCell ref="Q91:Q96"/>
    <mergeCell ref="Q97:Q98"/>
    <mergeCell ref="Q99:Q100"/>
    <mergeCell ref="Q101:Q103"/>
    <mergeCell ref="P34:P35"/>
    <mergeCell ref="P40:P47"/>
    <mergeCell ref="P48:P53"/>
    <mergeCell ref="P54:P61"/>
    <mergeCell ref="P62:P77"/>
    <mergeCell ref="P78:P80"/>
    <mergeCell ref="P82:P85"/>
    <mergeCell ref="P87:P90"/>
    <mergeCell ref="P91:P96"/>
    <mergeCell ref="R11:R12"/>
    <mergeCell ref="S11:S12"/>
    <mergeCell ref="T11:T12"/>
    <mergeCell ref="T36:T38"/>
    <mergeCell ref="A1:B4"/>
    <mergeCell ref="C1:Q4"/>
    <mergeCell ref="P97:P98"/>
    <mergeCell ref="P99:P100"/>
    <mergeCell ref="P101:P103"/>
    <mergeCell ref="Q11:Q12"/>
    <mergeCell ref="Q13:Q14"/>
    <mergeCell ref="Q16:Q17"/>
    <mergeCell ref="Q18:Q19"/>
    <mergeCell ref="Q20:Q22"/>
    <mergeCell ref="Q23:Q25"/>
    <mergeCell ref="Q27:Q29"/>
    <mergeCell ref="Q30:Q32"/>
    <mergeCell ref="Q34:Q35"/>
    <mergeCell ref="Q40:Q47"/>
    <mergeCell ref="Q48:Q53"/>
    <mergeCell ref="Q54:Q61"/>
    <mergeCell ref="Q62:Q77"/>
    <mergeCell ref="Q78:Q80"/>
    <mergeCell ref="Q82:Q85"/>
  </mergeCells>
  <dataValidations disablePrompts="1" count="1">
    <dataValidation type="date" operator="greaterThanOrEqual" allowBlank="1" showInputMessage="1" showErrorMessage="1" sqref="F106:F113" xr:uid="{00000000-0002-0000-0000-000000000000}">
      <formula1>41426</formula1>
    </dataValidation>
  </dataValidations>
  <hyperlinks>
    <hyperlink ref="O87" r:id="rId1" xr:uid="{00000000-0004-0000-0000-000000000000}"/>
    <hyperlink ref="O91" r:id="rId2" xr:uid="{00000000-0004-0000-0000-000001000000}"/>
    <hyperlink ref="O93" r:id="rId3" xr:uid="{00000000-0004-0000-0000-000002000000}"/>
    <hyperlink ref="O94" r:id="rId4" xr:uid="{00000000-0004-0000-0000-000003000000}"/>
    <hyperlink ref="O13" r:id="rId5" xr:uid="{00000000-0004-0000-0000-000004000000}"/>
    <hyperlink ref="O14" r:id="rId6" xr:uid="{00000000-0004-0000-0000-000005000000}"/>
    <hyperlink ref="O19" r:id="rId7" xr:uid="{00000000-0004-0000-0000-000007000000}"/>
    <hyperlink ref="O21" r:id="rId8" xr:uid="{00000000-0004-0000-0000-000008000000}"/>
    <hyperlink ref="O22" r:id="rId9" xr:uid="{00000000-0004-0000-0000-000009000000}"/>
    <hyperlink ref="O18" r:id="rId10" xr:uid="{00000000-0004-0000-0000-00000A000000}"/>
    <hyperlink ref="O20" r:id="rId11" xr:uid="{00000000-0004-0000-0000-00000B000000}"/>
    <hyperlink ref="O36" r:id="rId12" display="4. Actos Administrativos. 1.T1_ Actualización hoja de control F-GDO-8600-238,37-009_Sec Admin_Área de Gestión Documental  /  4. Actos Administrativos. 1. T1. CIRCULAR Nº 006 DE 2023 Ogligatoriedad hoja de control_Sec Admin_Área de Gestión Documental  /  4. Actos Administrativos. 1. T1. Socialización Circular Nº 006 DE 2023 Ogligatoriedad hoja de control_Sec Admin_Área de Gestión Documental  /  4. Actos Administrativos. 1. T1. Capacitación del 28 de junio de 2023_Sec Admin_Área de Gestión Documental" xr:uid="{00000000-0004-0000-0000-000013000000}"/>
    <hyperlink ref="O37" r:id="rId13" display="4. Actos Administrativos. 2.T1. Divulgación ACTA DE ANULACIÓN_ CIRCULAR N 15-2022_Secretaría Administrativa_Área de Gestión Documental  /  4. Actos Administrativos. 2.T1. Acta anulación F-GDO-8600-238,37-031_ CIRCULAR N 15-2022_Sec Admin_Área de Gestión Documental" xr:uid="{00000000-0004-0000-0000-000014000000}"/>
    <hyperlink ref="O38" r:id="rId14" xr:uid="{00000000-0004-0000-0000-000015000000}"/>
    <hyperlink ref="O62" r:id="rId15" xr:uid="{00000000-0004-0000-0000-000016000000}"/>
    <hyperlink ref="O63" r:id="rId16" xr:uid="{00000000-0004-0000-0000-000017000000}"/>
    <hyperlink ref="O64" r:id="rId17" xr:uid="{00000000-0004-0000-0000-000018000000}"/>
    <hyperlink ref="O65" r:id="rId18" xr:uid="{00000000-0004-0000-0000-000019000000}"/>
    <hyperlink ref="O67" r:id="rId19" xr:uid="{00000000-0004-0000-0000-00001A000000}"/>
    <hyperlink ref="O78" r:id="rId20" xr:uid="{00000000-0004-0000-0000-00001B000000}"/>
    <hyperlink ref="O79" r:id="rId21" xr:uid="{00000000-0004-0000-0000-00001C000000}"/>
    <hyperlink ref="O80" r:id="rId22" xr:uid="{00000000-0004-0000-0000-00001D000000}"/>
    <hyperlink ref="O16" r:id="rId23" xr:uid="{00000000-0004-0000-0000-00001E000000}"/>
    <hyperlink ref="O23" r:id="rId24" xr:uid="{00000000-0004-0000-0000-00001F000000}"/>
    <hyperlink ref="O24" r:id="rId25" xr:uid="{00000000-0004-0000-0000-000020000000}"/>
    <hyperlink ref="O25" r:id="rId26" xr:uid="{00000000-0004-0000-0000-000021000000}"/>
    <hyperlink ref="O81" r:id="rId27" xr:uid="{00000000-0004-0000-0000-000033000000}"/>
    <hyperlink ref="O97" r:id="rId28" xr:uid="{00000000-0004-0000-0000-000036000000}"/>
    <hyperlink ref="O66" r:id="rId29" display="https://bucaramangagovco-my.sharepoint.com/:f:/r/personal/controlinterno_bucaramanga_gov_co/Documents/ARCHIVO%20DIGITAL%20OCIG/2023/PLAN%20DE%20MEJORAMIENTO%20ARCHVISTICO/SEGUNDO%20SEGUIMIENTO/ADMINISTRATIVA/6.%20TABLAS%20DE%20VALORACIO%CC%81N%20DOCUMENTAL?csf=1&amp;web=1&amp;e=xPnjBD" xr:uid="{026E3BF2-406D-4A68-9A4F-59055C19BEDB}"/>
    <hyperlink ref="O68" r:id="rId30" display="https://bucaramangagovco-my.sharepoint.com/:f:/r/personal/controlinterno_bucaramanga_gov_co/Documents/ARCHIVO%20DIGITAL%20OCIG/2023/PLAN%20DE%20MEJORAMIENTO%20ARCHVISTICO/SEGUNDO%20SEGUIMIENTO/ADMINISTRATIVA/6.%20TABLAS%20DE%20VALORACIO%CC%81N%20DOCUMENTAL?csf=1&amp;web=1&amp;e=1qhkqW" xr:uid="{6A01CF31-A9E6-4B45-8765-4ED988890BF9}"/>
    <hyperlink ref="O88" r:id="rId31" xr:uid="{06973E82-4A3C-46CD-B8D0-E50BA8DCE468}"/>
    <hyperlink ref="O99" r:id="rId32" display="https://bucaramangagovco-my.sharepoint.com/:f:/r/personal/controlinterno_bucaramanga_gov_co/Documents/ARCHIVO%20DIGITAL%20OCIG/2023/PLAN%20DE%20MEJORAMIENTO%20ARCHVISTICO/SEGUNDO%20SEGUIMIENTO/ADMINISTRATIVA/7.%20SISTEMA%20INTEGRADO%20DE%20CONSERVACIO%CC%81N%20-SIC/OBJETIVO%208?csf=1&amp;web=1&amp;e=TfQNG0" xr:uid="{3C8CC60B-929B-45FF-B529-92E8ABAC7B2B}"/>
    <hyperlink ref="O100" r:id="rId33" display="https://bucaramangagovco-my.sharepoint.com/:f:/r/personal/controlinterno_bucaramanga_gov_co/Documents/ARCHIVO%20DIGITAL%20OCIG/2023/PLAN%20DE%20MEJORAMIENTO%20ARCHVISTICO/SEGUNDO%20SEGUIMIENTO/ADMINISTRATIVA/7.%20SISTEMA%20INTEGRADO%20DE%20CONSERVACIO%CC%81N%20-SIC/OBJETIVO%208?csf=1&amp;web=1&amp;e=TfQNG0" xr:uid="{25B2FFDB-AB1F-4354-927B-4EDC373388B8}"/>
    <hyperlink ref="O102" r:id="rId34" xr:uid="{C594D4B9-2441-43C7-A130-A0616D8F526A}"/>
    <hyperlink ref="O103" r:id="rId35" xr:uid="{2AF62132-BA40-49AA-BE61-B254C525777D}"/>
    <hyperlink ref="O61" r:id="rId36" xr:uid="{3A9A5FC0-4557-444C-A667-53487A025864}"/>
    <hyperlink ref="O69" r:id="rId37" xr:uid="{C1386EB5-B688-4154-9C8E-2C95C74C9146}"/>
    <hyperlink ref="O70" r:id="rId38" xr:uid="{B61FA4C6-BC7F-4B72-BCB8-66AF8445A811}"/>
    <hyperlink ref="O71" r:id="rId39" xr:uid="{CED78B76-D0A2-4063-94CB-7D641CCFF616}"/>
    <hyperlink ref="O72" r:id="rId40" xr:uid="{7B432C6E-4DD7-4F6C-B57D-CAD95DF9EA8E}"/>
    <hyperlink ref="O53" r:id="rId41" xr:uid="{C9A4D5D0-D481-4F59-BAF5-AD5C7F9653CA}"/>
    <hyperlink ref="O54" r:id="rId42" xr:uid="{DDF44905-405A-4FE3-BD87-7A6D2B83A497}"/>
    <hyperlink ref="O27" r:id="rId43" xr:uid="{C518DDFA-DD9E-4129-B572-B31B03520541}"/>
    <hyperlink ref="O28" r:id="rId44" xr:uid="{B5373FEE-A361-4DC1-998B-692EF8B1D097}"/>
    <hyperlink ref="O29" r:id="rId45" xr:uid="{7BB8F1D3-D9A9-419E-85F7-864B291430AF}"/>
    <hyperlink ref="O30" r:id="rId46" xr:uid="{E7DEC3C2-4E63-4462-9A50-609D679F7858}"/>
    <hyperlink ref="O31" r:id="rId47" xr:uid="{C97A987D-3790-4DA9-A131-AD707693AA19}"/>
    <hyperlink ref="O32" r:id="rId48" xr:uid="{B34AFA88-6C43-402F-A732-053120004BD4}"/>
    <hyperlink ref="O33" r:id="rId49" xr:uid="{D36CBC06-7211-4859-98E3-EA864DE50F98}"/>
    <hyperlink ref="O34" r:id="rId50" xr:uid="{B7C7B6C9-BFA8-465B-A425-45CC4C7119C9}"/>
    <hyperlink ref="O35" r:id="rId51" xr:uid="{82F337BB-6710-45C0-8D8C-87B115E8A17B}"/>
    <hyperlink ref="O48" r:id="rId52" xr:uid="{A87BD032-34C4-4A4C-B5F2-D4386B5C5BC2}"/>
    <hyperlink ref="O49" r:id="rId53" xr:uid="{85CC168F-FB84-4372-9CC1-C0AC4EAC0B42}"/>
    <hyperlink ref="O50" r:id="rId54" xr:uid="{E657FD17-C774-4AB5-8F4C-000A84FAFEE1}"/>
    <hyperlink ref="O51" r:id="rId55" xr:uid="{26E7E886-719A-462B-ACE1-E374CD1A4064}"/>
    <hyperlink ref="O52" r:id="rId56" xr:uid="{7AF31EE2-8934-40D7-A27B-C7E2BB9F9454}"/>
    <hyperlink ref="O55" r:id="rId57" xr:uid="{BA436A36-F046-4353-BB9B-7DB402BECA6E}"/>
    <hyperlink ref="O56" r:id="rId58" xr:uid="{93D1255C-79DA-43AD-8B63-51BB6875FEDC}"/>
    <hyperlink ref="O58" r:id="rId59" xr:uid="{CCCD7A8C-AE83-4BC4-9924-1216F8442BC2}"/>
    <hyperlink ref="O57" r:id="rId60" xr:uid="{E581674E-F4D5-447B-930B-3B7E29A74533}"/>
    <hyperlink ref="O59" r:id="rId61" xr:uid="{73666B5E-46D3-4C8E-BEA7-03B4F97EA5EF}"/>
    <hyperlink ref="O60" r:id="rId62" xr:uid="{71ED7C21-348E-4F6F-87FF-A817BD201D07}"/>
    <hyperlink ref="O73" r:id="rId63" xr:uid="{76825D58-1918-48F3-9121-6202B6E78726}"/>
    <hyperlink ref="O82" r:id="rId64" xr:uid="{79BD8E5A-2A8F-4655-95B4-642A73D1D591}"/>
    <hyperlink ref="O89" r:id="rId65" xr:uid="{B22E7599-D105-478B-BD47-1E83965C7CD2}"/>
    <hyperlink ref="O92" r:id="rId66" xr:uid="{EC2EB3BE-51C3-47DE-9D61-2248E8F999A8}"/>
    <hyperlink ref="O101" r:id="rId67" display="https://bucaramangagovco-my.sharepoint.com/:b:/r/personal/controlinterno_bucaramanga_gov_co/Documents/ARCHIVO%20DIGITAL%20OCIG/2024/Plan%20de%20mejoramiento%20archvistico/CUARTO%20SEGUIMIENTO/7.%20SISTEMA%20INTEGRADO%20DE%20CONSERVACIO%CC%81N%20-SIC/OBJETIVO%209/Sistema%20Integrado%20de%20Conservaci%C3%B3n.%20Objetivo%209.%20Tarea%201.%20PL-SST-8700-170-004%20Plan%20GRDf.pdf?csf=1&amp;web=1&amp;e=RH1FAU" xr:uid="{E2D3C6FA-9094-4662-9DEF-4E8A2A8624FE}"/>
    <hyperlink ref="O83" r:id="rId68" xr:uid="{166BC2C3-3F69-4DDB-8928-C6729FB4C23B}"/>
    <hyperlink ref="O84" r:id="rId69" xr:uid="{31165457-2785-4163-9642-3A9C138CFAD3}"/>
    <hyperlink ref="O86" r:id="rId70" xr:uid="{5490C14C-74EC-4D81-9731-F90DE1731207}"/>
    <hyperlink ref="O90" r:id="rId71" xr:uid="{B48EB047-035C-4CCE-81A6-256D384821AE}"/>
    <hyperlink ref="O95" r:id="rId72" xr:uid="{D04700B7-56C5-49E4-A43E-048CC236978E}"/>
    <hyperlink ref="O96" r:id="rId73" xr:uid="{32255E20-A8DA-4769-9908-3524C313C3E9}"/>
    <hyperlink ref="O98" r:id="rId74" xr:uid="{76FC3464-52A8-41C4-99E5-207A36FA658B}"/>
    <hyperlink ref="O17" r:id="rId75" xr:uid="{E7CDF5F0-A5DD-49D1-9BB5-D0E09A55F7B6}"/>
    <hyperlink ref="O39" r:id="rId76" xr:uid="{E1B06321-1538-41E1-B470-337B71EC5ACA}"/>
    <hyperlink ref="O74" r:id="rId77" xr:uid="{700950C5-1306-465E-AE14-36B26E9F2111}"/>
  </hyperlinks>
  <pageMargins left="0.66929133858267698" right="0.15748031496063" top="0.55118110236220497" bottom="0.59055118110236204" header="0.31496062992126" footer="0.31496062992126"/>
  <pageSetup paperSize="14" scale="34" fitToHeight="0" orientation="landscape"/>
  <headerFooter>
    <oddHeader>&amp;L&amp;G&amp;C&amp;"Arial,Negrita"&amp;16&amp;K000000
PLAN DE MEJORAMIENTO ARCHIVÍSTICO&amp;RVersión: 02
2016/07/13
&amp;P de &amp;N</oddHeader>
    <oddFooter>&amp;LProceso: Inspección, Vigilancia y Control ICV&amp;RCódigo: ICV-F-06</oddFooter>
  </headerFooter>
  <drawing r:id="rId78"/>
  <legacyDrawingHF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004A6-40C5-6A4F-A91D-856E11680EE2}">
  <dimension ref="G6:L8"/>
  <sheetViews>
    <sheetView workbookViewId="0">
      <selection activeCell="L7" sqref="L7"/>
    </sheetView>
  </sheetViews>
  <sheetFormatPr defaultColWidth="11" defaultRowHeight="15"/>
  <sheetData>
    <row r="6" spans="7:12">
      <c r="K6">
        <v>8800</v>
      </c>
    </row>
    <row r="7" spans="7:12">
      <c r="G7">
        <v>176</v>
      </c>
      <c r="H7">
        <v>4</v>
      </c>
      <c r="K7">
        <f>K6-5067</f>
        <v>3733</v>
      </c>
      <c r="L7">
        <f>G8/K6</f>
        <v>0.57579545454545455</v>
      </c>
    </row>
    <row r="8" spans="7:12">
      <c r="G8">
        <v>5067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70C9F1A02645B429DA2D823DB6895D2" ma:contentTypeVersion="15" ma:contentTypeDescription="Crear nuevo documento." ma:contentTypeScope="" ma:versionID="e78dec47d406616fec45724b199ad948">
  <xsd:schema xmlns:xsd="http://www.w3.org/2001/XMLSchema" xmlns:xs="http://www.w3.org/2001/XMLSchema" xmlns:p="http://schemas.microsoft.com/office/2006/metadata/properties" xmlns:ns2="618bc4af-f944-4271-952d-b965c661a257" xmlns:ns3="1fb5b799-e294-4673-b7c8-7ce98c19ddaf" targetNamespace="http://schemas.microsoft.com/office/2006/metadata/properties" ma:root="true" ma:fieldsID="7a150849c20a25293c0450a23fc984e3" ns2:_="" ns3:_="">
    <xsd:import namespace="618bc4af-f944-4271-952d-b965c661a257"/>
    <xsd:import namespace="1fb5b799-e294-4673-b7c8-7ce98c19dda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bc4af-f944-4271-952d-b965c661a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8c46d6fa-4fe9-4e86-a1e8-66d0902ce34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b5b799-e294-4673-b7c8-7ce98c19dda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142c9bc-ba07-4505-8ab5-b93dfa797410}" ma:internalName="TaxCatchAll" ma:showField="CatchAllData" ma:web="1fb5b799-e294-4673-b7c8-7ce98c19dda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18bc4af-f944-4271-952d-b965c661a257">
      <Terms xmlns="http://schemas.microsoft.com/office/infopath/2007/PartnerControls"/>
    </lcf76f155ced4ddcb4097134ff3c332f>
    <TaxCatchAll xmlns="1fb5b799-e294-4673-b7c8-7ce98c19ddaf" xsi:nil="true"/>
  </documentManagement>
</p:properties>
</file>

<file path=customXml/itemProps1.xml><?xml version="1.0" encoding="utf-8"?>
<ds:datastoreItem xmlns:ds="http://schemas.openxmlformats.org/officeDocument/2006/customXml" ds:itemID="{FE7FF044-BE5C-4515-803F-E17928B7E555}"/>
</file>

<file path=customXml/itemProps2.xml><?xml version="1.0" encoding="utf-8"?>
<ds:datastoreItem xmlns:ds="http://schemas.openxmlformats.org/officeDocument/2006/customXml" ds:itemID="{F78C0776-3D4A-44A3-BC04-4560894C9858}"/>
</file>

<file path=customXml/itemProps3.xml><?xml version="1.0" encoding="utf-8"?>
<ds:datastoreItem xmlns:ds="http://schemas.openxmlformats.org/officeDocument/2006/customXml" ds:itemID="{4D256F2F-ED7A-4CEA-ADD9-8385EF5500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Silenia Alfonso Ojeda</dc:creator>
  <cp:keywords/>
  <dc:description/>
  <cp:lastModifiedBy/>
  <cp:revision/>
  <dcterms:created xsi:type="dcterms:W3CDTF">2020-09-07T16:42:00Z</dcterms:created>
  <dcterms:modified xsi:type="dcterms:W3CDTF">2024-10-31T01:58:41Z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473A96C0B87E46D3834754AD19458AE4_13</vt:lpwstr>
  </property>
  <property fmtid="{D5CDD505-2E9C-101B-9397-08002B2CF9AE}" pid="3" name="KSOProductBuildVer">
    <vt:lpwstr>3082-12.2.0.13359</vt:lpwstr>
  </property>
  <property fmtid="{D5CDD505-2E9C-101B-9397-08002B2CF9AE}" pid="4" name="ContentTypeId">
    <vt:lpwstr>0x010100C70C9F1A02645B429DA2D823DB6895D2</vt:lpwstr>
  </property>
</Properties>
</file>